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881" activeTab="12"/>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Субвенције" sheetId="6" r:id="rId6"/>
    <sheet name="Цене" sheetId="7" r:id="rId7"/>
    <sheet name="Донације" sheetId="8" r:id="rId8"/>
    <sheet name="Добит" sheetId="9" r:id="rId9"/>
    <sheet name="Кредити" sheetId="10" r:id="rId10"/>
    <sheet name="Готовина" sheetId="11" r:id="rId11"/>
    <sheet name="Извештај о инвестицијама " sheetId="12" r:id="rId12"/>
    <sheet name="Образац НБС " sheetId="13" r:id="rId13"/>
    <sheet name="Sheet1" sheetId="14" r:id="rId14"/>
  </sheets>
  <definedNames>
    <definedName name="_xlnm.Print_Area" localSheetId="7">'Донације'!$B$2:$K$32</definedName>
    <definedName name="_xlnm.Print_Area" localSheetId="4">'Запослени'!$B$2:$F$41</definedName>
    <definedName name="_xlnm.Print_Area" localSheetId="3">'Зараде '!$B$1:$H$50</definedName>
    <definedName name="_xlnm.Print_Area" localSheetId="9">'Кредити'!$A$1:$W$36</definedName>
    <definedName name="_xlnm.Print_Area" localSheetId="5">'Субвенције'!$B$3:$G$56</definedName>
    <definedName name="_xlnm.Print_Area" localSheetId="6">'Цене'!$B$1:$R$36</definedName>
    <definedName name="Excel_BuiltIn_Print_Area_3">'Извештај о инвестицијама '!#REF!</definedName>
  </definedNames>
  <calcPr fullCalcOnLoad="1"/>
</workbook>
</file>

<file path=xl/comments7.xml><?xml version="1.0" encoding="utf-8"?>
<comments xmlns="http://schemas.openxmlformats.org/spreadsheetml/2006/main">
  <authors>
    <author/>
  </authors>
  <commentList>
    <comment ref="B32" authorId="0">
      <text>
        <r>
          <rPr>
            <b/>
            <sz val="9"/>
            <color indexed="8"/>
            <rFont val="Tahoma"/>
            <family val="2"/>
          </rPr>
          <t xml:space="preserve">JasminaIvanovic:
</t>
        </r>
      </text>
    </comment>
    <comment ref="B33" authorId="0">
      <text>
        <r>
          <rPr>
            <b/>
            <sz val="9"/>
            <color indexed="8"/>
            <rFont val="Tahoma"/>
            <family val="2"/>
          </rPr>
          <t xml:space="preserve">JasminaIvanovic:
</t>
        </r>
      </text>
    </comment>
  </commentList>
</comments>
</file>

<file path=xl/sharedStrings.xml><?xml version="1.0" encoding="utf-8"?>
<sst xmlns="http://schemas.openxmlformats.org/spreadsheetml/2006/main" count="1213" uniqueCount="913">
  <si>
    <t>Образац 1</t>
  </si>
  <si>
    <t>Предузеће:</t>
  </si>
  <si>
    <t>ЈКП"Водовод-Ваљево"</t>
  </si>
  <si>
    <t>Матични број:</t>
  </si>
  <si>
    <t>07136277</t>
  </si>
  <si>
    <t>БИЛАНС УСПЕХА за период 01.01 - 30.09.2020.</t>
  </si>
  <si>
    <t>у 000 динара</t>
  </si>
  <si>
    <t>Група рачуна, рачун</t>
  </si>
  <si>
    <t>ПОЗИЦИЈА</t>
  </si>
  <si>
    <t>AOП</t>
  </si>
  <si>
    <t>Реализација 
01.01-31.12.2019.      Претходна година</t>
  </si>
  <si>
    <t>План за
01.01-31.12.2020.             Текућа година</t>
  </si>
  <si>
    <t xml:space="preserve"> 01.01 -30.09.2020.</t>
  </si>
  <si>
    <t xml:space="preserve">Индекс 
 реализација                    01.01. -30.09.2020./                   план 01.01. -30.09.2020. </t>
  </si>
  <si>
    <t>План</t>
  </si>
  <si>
    <t>Реализација</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</si>
  <si>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</si>
  <si>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</si>
  <si>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</si>
  <si>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</si>
  <si>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</si>
  <si>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 xml:space="preserve">  2. Приходи од продаје робе матичним и зависним правним лицима на иностраном тржишту</t>
  </si>
  <si>
    <t>.</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</si>
  <si>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</si>
  <si>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</si>
  <si>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</si>
  <si>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</si>
  <si>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</si>
  <si>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</si>
  <si>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</si>
  <si>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</si>
  <si>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</si>
  <si>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</si>
  <si>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</si>
  <si>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</si>
  <si>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</si>
  <si>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</si>
  <si>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</si>
  <si>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</si>
  <si>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</si>
  <si>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</si>
  <si>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</si>
  <si>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</si>
  <si>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</si>
  <si>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</si>
  <si>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</si>
  <si>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</si>
  <si>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</si>
  <si>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</si>
  <si>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</si>
  <si>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</si>
  <si>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</si>
  <si>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</si>
  <si>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</si>
  <si>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</si>
  <si>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</si>
  <si>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</si>
  <si>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</si>
  <si>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</si>
  <si>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</si>
  <si>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</si>
  <si>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</si>
  <si>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</si>
  <si>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</si>
  <si>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</si>
  <si>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</si>
  <si>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I. ФИНАНСИЈСКИ РАСХОДИ ИЗ ОДНОСА СА ПОВЕЗАНИМ ПРАВНИМ ЛИЦИМА И ОСТАЛИ ФИНАНСИЈСКИ РАСХОДИ (1042 + 1043 + 1044 + 1045)</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</si>
  <si>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</si>
  <si>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</si>
  <si>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</si>
  <si>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</si>
  <si>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</si>
  <si>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</si>
  <si>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</si>
  <si>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</si>
  <si>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</si>
  <si>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</si>
  <si>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</si>
  <si>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</si>
  <si>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</si>
  <si>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</si>
  <si>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</si>
  <si>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</si>
  <si>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</si>
  <si>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</si>
  <si>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</si>
  <si>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</si>
  <si>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69-59</t>
  </si>
  <si>
    <t>М. НЕТО ДОБИТАК ПОСЛОВАЊА КОЈЕ СЕ ОБУСТАВЉА, ЕФЕКТИ ПРОМЕНЕ РАЧУНОВОДСТВЕНЕ ПОЛИТИКЕ И ИСПРАВКА ГРЕШАКА ИЗ РАНИЈИХ ПЕРИОДА</t>
  </si>
  <si>
    <t>59-69</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</si>
  <si>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</si>
  <si>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</si>
  <si>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</si>
  <si>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</si>
  <si>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</si>
  <si>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</si>
  <si>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</si>
  <si>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</si>
  <si>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</si>
  <si>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С. НЕТО ДОБИТАК (1058 – 1059 – 1060 – 1061 + 1062 - 1063)</t>
  </si>
  <si>
    <t>Т. НЕТО ГУБИТАК (1059 – 1058 + 1060 + 1061 – 1062 + 1063)</t>
  </si>
  <si>
    <t>I. НЕТО ДОБИТАК КОЈИ ПРИПАДА МАЊИНСКИМ УЛАГАЧИМА</t>
  </si>
  <si>
    <t>II. НЕТО ДОБИТАК КОЈИ ПРИПАДА ВЕЋИНСКОМ ВЛАСНИКУ</t>
  </si>
  <si>
    <t>III. НЕТО ГУБИТАК  КОЈИ ПРИПАДА МАЊИНСКИМ УЛАГАЧИМА</t>
  </si>
  <si>
    <t>IV. НЕТО ГУБИТАК  КОЈИ ПРИПАДА ВЕЋИНСКОМ ВЛАСНИКУ</t>
  </si>
  <si>
    <t>V. ЗАРАДА ПО АКЦИЈИ</t>
  </si>
  <si>
    <t>1. Основна зарада по акцији</t>
  </si>
  <si>
    <t>2. Умањена (разводњена) зарада по акцији</t>
  </si>
  <si>
    <t>Датум: 30. октобар 2020. године</t>
  </si>
  <si>
    <t>Oвлашћено лице: __________________________</t>
  </si>
  <si>
    <t xml:space="preserve">М.П. </t>
  </si>
  <si>
    <t>Образац 1А</t>
  </si>
  <si>
    <t>БИЛАНС СТАЊА  на дан 30.09.2020.</t>
  </si>
  <si>
    <t>П О З И Ц И Ј А</t>
  </si>
  <si>
    <t>АОП</t>
  </si>
  <si>
    <t>Стање на дан 
31.12.2019
Претходна година</t>
  </si>
  <si>
    <t>Планирано стање 
на дан 31.12.2020 Текућа година</t>
  </si>
  <si>
    <t>30.09.2020</t>
  </si>
  <si>
    <t>Индекс реализација 30.09.2020 /                  план 30.09.2020.</t>
  </si>
  <si>
    <t xml:space="preserve">План </t>
  </si>
  <si>
    <t>АКТИВА</t>
  </si>
  <si>
    <t>А. УПИСАНИ А НЕУПЛАЋЕНИ КАПИТАЛ</t>
  </si>
  <si>
    <t>0001</t>
  </si>
  <si>
    <r>
      <t xml:space="preserve">Б.СТАЛНА ИМОВИНА </t>
    </r>
    <r>
      <rPr>
        <sz val="12"/>
        <color indexed="8"/>
        <rFont val="Arial"/>
        <family val="2"/>
      </rPr>
      <t>(0003+0010+0019+0024+0034)</t>
    </r>
  </si>
  <si>
    <t>0002</t>
  </si>
  <si>
    <t>I. НЕМАТЕРИЈАЛНА ИМОВИНА (0004+0005+0006+0007+0008+0009)</t>
  </si>
  <si>
    <t>0003</t>
  </si>
  <si>
    <t>010 и део 019</t>
  </si>
  <si>
    <t>1. Улагања у развој</t>
  </si>
  <si>
    <t>0004</t>
  </si>
  <si>
    <t>011, 012 и део 019</t>
  </si>
  <si>
    <t>2. Концесије, патенти, лиценце, робне и услужне марке, софтвер и остала права</t>
  </si>
  <si>
    <t>0005</t>
  </si>
  <si>
    <t>013 и део 019</t>
  </si>
  <si>
    <t>3. Гудвил</t>
  </si>
  <si>
    <t>0006</t>
  </si>
  <si>
    <t>014 и део 019</t>
  </si>
  <si>
    <t>4. Остала нематеријална имовина</t>
  </si>
  <si>
    <t>0007</t>
  </si>
  <si>
    <t>015 и део 019</t>
  </si>
  <si>
    <t>5. Нематеријална имовина у припреми</t>
  </si>
  <si>
    <t>0008</t>
  </si>
  <si>
    <t>016 и део 019</t>
  </si>
  <si>
    <t>6. Аванси за нематеријалну имовину</t>
  </si>
  <si>
    <t>0009</t>
  </si>
  <si>
    <t>II. НЕКРЕТНИНЕ, ПОСТРОJEЊА И ОПРЕМА (0011 + 0012 + 0013 + 0014 + 0015 + 0016 + 0017 + 0018)</t>
  </si>
  <si>
    <t>0010</t>
  </si>
  <si>
    <t>020, 021 и део 029</t>
  </si>
  <si>
    <t>1. Земљиште</t>
  </si>
  <si>
    <t>0011</t>
  </si>
  <si>
    <t>022 и део 029</t>
  </si>
  <si>
    <t>2. Грађевински објекти</t>
  </si>
  <si>
    <t>0012</t>
  </si>
  <si>
    <t>023 и део 029</t>
  </si>
  <si>
    <t>3. Постројења и опрема</t>
  </si>
  <si>
    <t>0013</t>
  </si>
  <si>
    <t>024 и део 029</t>
  </si>
  <si>
    <t>4. Инвестиционе некретнине</t>
  </si>
  <si>
    <t>0014</t>
  </si>
  <si>
    <t>025 и део 029</t>
  </si>
  <si>
    <t>5. Остале некретнине, постројења и опрема</t>
  </si>
  <si>
    <t>0015</t>
  </si>
  <si>
    <t>026 и део 029</t>
  </si>
  <si>
    <t>6. Некретнине, постројења и опрема у припреми</t>
  </si>
  <si>
    <t>0016</t>
  </si>
  <si>
    <t>027 и део 029</t>
  </si>
  <si>
    <t>7. Улагања на туђим некретнинама, постројењима и опреми</t>
  </si>
  <si>
    <t>0017</t>
  </si>
  <si>
    <t>028 и део 029</t>
  </si>
  <si>
    <t>8. Аванси за некретнине, постројења и опрему</t>
  </si>
  <si>
    <t>0018</t>
  </si>
  <si>
    <t>III. БИОЛОШКА СРЕДСТВА (0020 + 0021 + 0022 + 0023)</t>
  </si>
  <si>
    <t>0019</t>
  </si>
  <si>
    <t>030, 031 и део 039</t>
  </si>
  <si>
    <t>1. Шуме и вишегодишњи засади</t>
  </si>
  <si>
    <t>0020</t>
  </si>
  <si>
    <t>032 и део 039</t>
  </si>
  <si>
    <t>2. Основно стадо</t>
  </si>
  <si>
    <t>0021</t>
  </si>
  <si>
    <t>037 и део 039</t>
  </si>
  <si>
    <t>3. Биолошка средства у припреми</t>
  </si>
  <si>
    <t>0022</t>
  </si>
  <si>
    <t>038 и део 039</t>
  </si>
  <si>
    <t>4. Аванси за биолошка средства</t>
  </si>
  <si>
    <t>0023</t>
  </si>
  <si>
    <t>04. осим 047</t>
  </si>
  <si>
    <t>IV. ДУГОРОЧНИ ФИНАНСИЈСКИ ПЛАСМАНИ 0025 + 0026 + 0027 + 0028 + 0029 + 0030 + 0031 + 0032 + 0033)</t>
  </si>
  <si>
    <t>0024</t>
  </si>
  <si>
    <t>040 и део 049</t>
  </si>
  <si>
    <t>1. Учешћа у капиталу зависних правних лица</t>
  </si>
  <si>
    <t>0025</t>
  </si>
  <si>
    <t>041 и део 049</t>
  </si>
  <si>
    <t>2. Учешћа у капиталу придружених правних лица и заједничким подухватима</t>
  </si>
  <si>
    <t>0026</t>
  </si>
  <si>
    <t>042 и део 049</t>
  </si>
  <si>
    <t>3. Учешћа у капиталу осталих правних лица и друге хартије од вредности расположиве за продају</t>
  </si>
  <si>
    <t>0027</t>
  </si>
  <si>
    <t>део 043, део 044 и део 049</t>
  </si>
  <si>
    <t>4. Дугорочни пласмани матичним и зависним правним лицима</t>
  </si>
  <si>
    <t>0028</t>
  </si>
  <si>
    <t>5. Дугорочни пласмани осталим повезаним правним лицима</t>
  </si>
  <si>
    <t>0029</t>
  </si>
  <si>
    <t>део 045 и део 049</t>
  </si>
  <si>
    <t>6. Дугорочни пласмани у земљи</t>
  </si>
  <si>
    <t>0030</t>
  </si>
  <si>
    <t>7. Дугорочни пласмани у иностранству</t>
  </si>
  <si>
    <t>0031</t>
  </si>
  <si>
    <t>046 и део 049</t>
  </si>
  <si>
    <t>8. Хартије од вредности које се држе до доспећа</t>
  </si>
  <si>
    <t>0032</t>
  </si>
  <si>
    <t>048 и део 049</t>
  </si>
  <si>
    <t>9. Остали дугорочни финансијски пласмани</t>
  </si>
  <si>
    <t>0033</t>
  </si>
  <si>
    <t>V. ДУГОРОЧНА ПОТРАЖИВАЊА (0035 + 0036 + 0037 + 0038 + 0039 + 0040 + 0041)</t>
  </si>
  <si>
    <t>0034</t>
  </si>
  <si>
    <t>050 и део 059</t>
  </si>
  <si>
    <t>1. Потраживања од матичног и зависних правних лица</t>
  </si>
  <si>
    <t>0035</t>
  </si>
  <si>
    <t>051 и део 059</t>
  </si>
  <si>
    <t>2. Потраживања од осталих повезаних лица</t>
  </si>
  <si>
    <t>0036</t>
  </si>
  <si>
    <t>052 и део 059</t>
  </si>
  <si>
    <t>3. Потраживања по основу продаје на робни кредит</t>
  </si>
  <si>
    <t>0037</t>
  </si>
  <si>
    <t>053 и део 059</t>
  </si>
  <si>
    <t>4. Потраживања за продају по уговорима о финансијском лизингу</t>
  </si>
  <si>
    <t>0038</t>
  </si>
  <si>
    <t>054 и део 059</t>
  </si>
  <si>
    <t>5. Потраживања по основу јемства</t>
  </si>
  <si>
    <t>0039</t>
  </si>
  <si>
    <t>055 и део 059</t>
  </si>
  <si>
    <t>6. Спорна и сумњива потраживања</t>
  </si>
  <si>
    <t>0040</t>
  </si>
  <si>
    <t>056 и део 059</t>
  </si>
  <si>
    <t>7. Остала дугорочна потраживања</t>
  </si>
  <si>
    <t>0041</t>
  </si>
  <si>
    <t>В. ОДЛОЖЕНА ПОРЕСКА СРЕДСТВА</t>
  </si>
  <si>
    <t>0042</t>
  </si>
  <si>
    <t>Г. ОБРТНА ИМОВИНА (0044 + 0051 + 0059 + 0060 + 0061 + 0062 + 0068 + 0069 + 0070)</t>
  </si>
  <si>
    <t>0043</t>
  </si>
  <si>
    <t>Класа 1</t>
  </si>
  <si>
    <t>I. ЗАЛИХЕ (0045 + 0046 + 0047 + 0048 + 0049 + 0050)</t>
  </si>
  <si>
    <t>0044</t>
  </si>
  <si>
    <t>1. Материјал, резервни делови, алат и ситан инвентар</t>
  </si>
  <si>
    <t>0045</t>
  </si>
  <si>
    <t>2. Недовршена производња и недовршене услуге</t>
  </si>
  <si>
    <t>0046</t>
  </si>
  <si>
    <t>3. Готови производи</t>
  </si>
  <si>
    <t>0047</t>
  </si>
  <si>
    <t>4. Роба</t>
  </si>
  <si>
    <t>0048</t>
  </si>
  <si>
    <t>5. Стална средства намењена продаји</t>
  </si>
  <si>
    <t>0049</t>
  </si>
  <si>
    <t>6. Плаћени аванси за залихе и услуге</t>
  </si>
  <si>
    <t>0050</t>
  </si>
  <si>
    <t>II. ПОТРАЖИВАЊА ПО ОСНОВУ ПРОДАЈЕ (0052 + 0053 + 0054 + 0055 + 0056 + 0057 + 0058)</t>
  </si>
  <si>
    <t>0051</t>
  </si>
  <si>
    <t>200 и део 209</t>
  </si>
  <si>
    <t>1. Купци у земљи – матична и зависна правна лица</t>
  </si>
  <si>
    <t>0052</t>
  </si>
  <si>
    <t>201 и део 209</t>
  </si>
  <si>
    <t>2. Купци у Иностранству – матична и зависна правна лица</t>
  </si>
  <si>
    <t>0053</t>
  </si>
  <si>
    <t>202 и део 209</t>
  </si>
  <si>
    <t>3. Купци у земљи – остала повезана правна лица</t>
  </si>
  <si>
    <t>0054</t>
  </si>
  <si>
    <t>203 и део 209</t>
  </si>
  <si>
    <t>4. Купци у иностранству – остала повезана правна лица</t>
  </si>
  <si>
    <t>0055</t>
  </si>
  <si>
    <t>204 и део 209</t>
  </si>
  <si>
    <t>5. Купци у земљи</t>
  </si>
  <si>
    <t>0056</t>
  </si>
  <si>
    <t>205 и део 209</t>
  </si>
  <si>
    <t>6. Купци у иностранству</t>
  </si>
  <si>
    <t>0057</t>
  </si>
  <si>
    <t>206 и део 209</t>
  </si>
  <si>
    <t>7. Остала потраживања по основу продаје</t>
  </si>
  <si>
    <t>0058</t>
  </si>
  <si>
    <t>III. ПОТРАЖИВАЊА ИЗ СПЕЦИФИЧНИХ ПОСЛОВА</t>
  </si>
  <si>
    <t>0059</t>
  </si>
  <si>
    <t>IV. ДРУГА ПОТРАЖИВАЊА</t>
  </si>
  <si>
    <t>0060</t>
  </si>
  <si>
    <t>V. ФИНАНСИЈСКА СРЕДСТВА КОЈА СЕ ВРЕДНУЈУ ПО ФЕР ВРЕДНОСТИ КРОЗ БИЛАНС УСПЕХА</t>
  </si>
  <si>
    <t>0061</t>
  </si>
  <si>
    <t>23 осим 236 и 237</t>
  </si>
  <si>
    <t>VI. КРАТКОРОЧНИ ФИНАНСИЈСКИ ПЛАСМАНИ (0063 + 0064 + 0065 + 0066 + 0067)</t>
  </si>
  <si>
    <t>0062</t>
  </si>
  <si>
    <t>230 и део 239</t>
  </si>
  <si>
    <t>1. Краткорочни кредити и пласмани – матична и зависна правна лица</t>
  </si>
  <si>
    <t>0063</t>
  </si>
  <si>
    <t>231 и део 239</t>
  </si>
  <si>
    <t>2. Краткорочни кредити и пласмани – остала повезана правна лица</t>
  </si>
  <si>
    <t>0064</t>
  </si>
  <si>
    <t>232 и део 239</t>
  </si>
  <si>
    <t>3. Краткорочни кредити и зајмови у земљи</t>
  </si>
  <si>
    <t>0065</t>
  </si>
  <si>
    <t>233 и део 239</t>
  </si>
  <si>
    <t>4. Краткорочни кредити и зајмови у иностранству</t>
  </si>
  <si>
    <t>0066</t>
  </si>
  <si>
    <t>234, 235, 238 и део 239</t>
  </si>
  <si>
    <t>5. Остали краткорочни финансијски пласмани</t>
  </si>
  <si>
    <t>0067</t>
  </si>
  <si>
    <t>VII. ГОТОВИНСКИ ЕКВИВАЛЕНТИ И ГОТОВИНА</t>
  </si>
  <si>
    <t>0068</t>
  </si>
  <si>
    <t>VIII. ПОРЕЗ НА ДОДАТУ ВРЕДНОСТ</t>
  </si>
  <si>
    <t>0069</t>
  </si>
  <si>
    <t>28 осим 288</t>
  </si>
  <si>
    <t>IX. АКТИВНА ВРЕМЕНСКА РАЗГРАНИЧЕЊА</t>
  </si>
  <si>
    <t>0070</t>
  </si>
  <si>
    <t>Д. УКУПНА АКТИВА = ПОСЛОВНА ИМОВИНА (0001 + 0002 + 0042 + 0043)</t>
  </si>
  <si>
    <t>0071</t>
  </si>
  <si>
    <t>Ђ. ВАНБИЛАНСНА АКТИВА</t>
  </si>
  <si>
    <t>0072</t>
  </si>
  <si>
    <t>ПАСИВА</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</si>
  <si>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</si>
  <si>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</si>
  <si>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</si>
  <si>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</si>
  <si>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</si>
  <si>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</si>
  <si>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</si>
  <si>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</si>
  <si>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</si>
  <si>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</si>
  <si>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</si>
  <si>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</si>
  <si>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</si>
  <si>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</si>
  <si>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</si>
  <si>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</si>
  <si>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</si>
  <si>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</si>
  <si>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</si>
  <si>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</si>
  <si>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</si>
  <si>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</si>
  <si>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</si>
  <si>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</si>
  <si>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</si>
  <si>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</si>
  <si>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</si>
  <si>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</si>
  <si>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</si>
  <si>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</si>
  <si>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</si>
  <si>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</si>
  <si>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</si>
  <si>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</si>
  <si>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</si>
  <si>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</si>
  <si>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</si>
  <si>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</si>
  <si>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</si>
  <si>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</si>
  <si>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</si>
  <si>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</si>
  <si>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</si>
  <si>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</si>
  <si>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</si>
  <si>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</si>
  <si>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</si>
  <si>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</si>
  <si>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</si>
  <si>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</si>
  <si>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</si>
  <si>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</si>
  <si>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</si>
  <si>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</si>
  <si>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</si>
  <si>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</si>
  <si>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</si>
  <si>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</si>
  <si>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</si>
  <si>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</si>
  <si>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</si>
  <si>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</si>
  <si>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</si>
  <si>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</si>
  <si>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</si>
  <si>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</si>
  <si>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</si>
  <si>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</si>
  <si>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</si>
  <si>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</si>
  <si>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</si>
  <si>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</si>
  <si>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</si>
  <si>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</si>
  <si>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</si>
  <si>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</si>
  <si>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</si>
  <si>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</si>
  <si>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</si>
  <si>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</si>
  <si>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</si>
  <si>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</si>
  <si>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</si>
  <si>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</si>
  <si>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</si>
  <si>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</si>
  <si>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</si>
  <si>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</si>
  <si>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</si>
  <si>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</si>
  <si>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</si>
  <si>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</si>
  <si>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</si>
  <si>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</si>
  <si>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</si>
  <si>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</si>
  <si>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</si>
  <si>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</si>
  <si>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</si>
  <si>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</si>
  <si>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</si>
  <si>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</si>
  <si>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</si>
  <si>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</si>
  <si>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</si>
  <si>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</si>
  <si>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</si>
  <si>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</si>
  <si>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</si>
  <si>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</si>
  <si>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</si>
  <si>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</si>
  <si>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</si>
  <si>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</si>
  <si>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</si>
  <si>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</si>
  <si>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</si>
  <si>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</si>
  <si>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</si>
  <si>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</si>
  <si>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</si>
  <si>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</si>
  <si>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</si>
  <si>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</si>
  <si>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</si>
  <si>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</si>
  <si>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</si>
  <si>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</si>
  <si>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</si>
  <si>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</si>
  <si>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</si>
  <si>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</si>
  <si>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</si>
  <si>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</si>
  <si>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</si>
  <si>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</si>
  <si>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Образац 1Б</t>
  </si>
  <si>
    <t>ИЗВЕШТАЈ О ТОКОВИМА ГОТОВИНЕ</t>
  </si>
  <si>
    <t>у периоду од 01.01. до 30.09.2020. године</t>
  </si>
  <si>
    <t>у 000 динарa</t>
  </si>
  <si>
    <t>01.01. - 30.09.2020.</t>
  </si>
  <si>
    <t>Индекс 
 Реализација                    01.01. 2020-30.09.2020                 план
 01.01.2020 – 30.09.2020.г</t>
  </si>
  <si>
    <t>А. ТОКОВИ ГОТОВИНЕ ИЗ ПОСЛОВНИХ АКТИВНОСТИ</t>
  </si>
  <si>
    <t xml:space="preserve"> </t>
  </si>
  <si>
    <t>I. Приливи готовине из пословних активности (1 до 3)</t>
  </si>
  <si>
    <t>1. Продаја и примљени аванси</t>
  </si>
  <si>
    <t>2. Примљене камате из пословних активности</t>
  </si>
  <si>
    <t>3. Остали приливи из редовног пословања</t>
  </si>
  <si>
    <t>II. Одливи готовине из пословних активности (1 до 5)</t>
  </si>
  <si>
    <t>1. Исплате добављачима и дати аванси</t>
  </si>
  <si>
    <t>2. Зараде, накнаде зарада и остали лични расходи</t>
  </si>
  <si>
    <t>3. Плаћене камате</t>
  </si>
  <si>
    <t>4. Порез на добитак</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</si>
  <si>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</si>
  <si>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</si>
  <si>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</si>
  <si>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Б. ТОКОВИ ГОТОВИНЕ ИЗ АКТИВНОСТИ ИНВЕСТИРАЊА</t>
  </si>
  <si>
    <t>I. Приливи готовине из активности инвестирања (1 до 5)</t>
  </si>
  <si>
    <t>1. Продаја акција и удела (нето приливи)</t>
  </si>
  <si>
    <t>2. Продаја нематеријалне имовине, некретнина, постројења, опреме и биолошких средстава</t>
  </si>
  <si>
    <t>3. Остали финансијски пласмани (нето приливи)</t>
  </si>
  <si>
    <t>4. Примљене камате из активности инвестирања</t>
  </si>
  <si>
    <t>5. Примљене дивиденде</t>
  </si>
  <si>
    <t>II. Одливи готовине из активности инвестирања (1 до 3)</t>
  </si>
  <si>
    <t>1. Куповина акција и удела (нето одливи)</t>
  </si>
  <si>
    <t>2. Куповина нематеријалне имовине, некретнина, постројења, опреме и биолошких средстава</t>
  </si>
  <si>
    <t>3. Остали финансијски пласмани (нето одливи)</t>
  </si>
  <si>
    <t>III. Нето прилив готовине из активности инвестирања (I-II)</t>
  </si>
  <si>
    <t>IV. Нето одлив готовине из активности инвестирања (II-I)</t>
  </si>
  <si>
    <t>В. ТОКОВИ ГОТОВИНЕ ИЗ АКТИВНОСТИ ФИНАНСИРАЊА</t>
  </si>
  <si>
    <t>I. Приливи готовине из активности финансирања (1 до 5)</t>
  </si>
  <si>
    <t>1. Увећање основног капитала</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</si>
  <si>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</si>
  <si>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</si>
  <si>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</si>
  <si>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</si>
  <si>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</si>
  <si>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1. Откуп сопствених акција и удела</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</si>
  <si>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</si>
  <si>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</si>
  <si>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</si>
  <si>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</si>
  <si>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</si>
  <si>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</si>
  <si>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</si>
  <si>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r>
      <t>Г. СВЕГА ПРИЛИВ ГОТОВИНЕ</t>
    </r>
    <r>
      <rPr>
        <sz val="12"/>
        <color indexed="8"/>
        <rFont val="Arial"/>
        <family val="2"/>
      </rPr>
      <t> (3001 + 3013 + 3025)</t>
    </r>
  </si>
  <si>
    <r>
      <t>Д. СВЕГА ОДЛИВ ГОТОВИНЕ</t>
    </r>
    <r>
      <rPr>
        <sz val="12"/>
        <color indexed="8"/>
        <rFont val="Arial"/>
        <family val="2"/>
      </rPr>
      <t> (3005 + 3019 + 3031)</t>
    </r>
  </si>
  <si>
    <r>
      <t>Ђ. НЕТО ПРИЛИВ ГОТОВИНЕ</t>
    </r>
    <r>
      <rPr>
        <sz val="12"/>
        <color indexed="8"/>
        <rFont val="Arial"/>
        <family val="2"/>
      </rPr>
      <t> (3040 – 3041)</t>
    </r>
  </si>
  <si>
    <r>
      <t>Е. НЕТО ОДЛИВ ГОТОВИНЕ</t>
    </r>
    <r>
      <rPr>
        <sz val="12"/>
        <color indexed="8"/>
        <rFont val="Arial"/>
        <family val="2"/>
      </rPr>
      <t> (3041 – 3040)</t>
    </r>
  </si>
  <si>
    <t>Ж. ГОТОВИНА НА ПОЧЕТКУ ОБРАЧУНСКОГ ПЕРИОДА</t>
  </si>
  <si>
    <t>З. ПОЗИТИВНЕ КУРСНЕ РАЗЛИКЕ ПО ОСНОВУ ПРЕРАЧУНА ГОТОВИНЕ</t>
  </si>
  <si>
    <t>И. НЕГАТИВНЕ КУРСНЕ РАЗЛИКЕ ПО ОСНОВУ ПРЕРАЧУНА ГОТОВИНЕ</t>
  </si>
  <si>
    <r>
      <t xml:space="preserve">Ј. ГОТОВИНА НА КРАЈУ ОБРАЧУНСКОГ ПЕРИОДА </t>
    </r>
    <r>
      <rPr>
        <sz val="12"/>
        <color indexed="8"/>
        <rFont val="Arial"/>
        <family val="2"/>
      </rPr>
      <t>(3042 – 3043 + 3044 + 3045 – 3046)</t>
    </r>
  </si>
  <si>
    <t xml:space="preserve">                Овлашћено лице: ___________________________________</t>
  </si>
  <si>
    <t>М.П.</t>
  </si>
  <si>
    <t>Образац 2</t>
  </si>
  <si>
    <t xml:space="preserve">Предузеће :  ЈКП"Водовод-Ваљево" </t>
  </si>
  <si>
    <t>Матични број:  07136277</t>
  </si>
  <si>
    <t xml:space="preserve">ТРОШКОВИ ЗАПОСЛЕНИХ </t>
  </si>
  <si>
    <t>у динарима</t>
  </si>
  <si>
    <t>Р. бр.</t>
  </si>
  <si>
    <t>Трошкови запослених</t>
  </si>
  <si>
    <t>Индекс 
 Реализacija 01.01. -30.09.2020.                        план
 01.01.- 30.09.2020.</t>
  </si>
  <si>
    <t>1.</t>
  </si>
  <si>
    <t>Маса НЕТО зарада (зарада по одбитку припадајућих пореза и доприноса на терет запосленог)</t>
  </si>
  <si>
    <t>2.</t>
  </si>
  <si>
    <t>Маса БРУТО 1  зарада (зарада са припадајућим порезом и доприносима на терет запосленог)</t>
  </si>
  <si>
    <t>3.</t>
  </si>
  <si>
    <t xml:space="preserve">Маса БРУТО 2 зарада (зарада са припадајућим порезом и доприносима на терет послодавца) </t>
  </si>
  <si>
    <t>4.</t>
  </si>
  <si>
    <t>Број запослених  по кадровској евиденцији - УКУПНО*</t>
  </si>
  <si>
    <t>4.1.</t>
  </si>
  <si>
    <t xml:space="preserve"> - на неодређено време</t>
  </si>
  <si>
    <t>4.2.</t>
  </si>
  <si>
    <t>- на одређено време</t>
  </si>
  <si>
    <t>5</t>
  </si>
  <si>
    <t>Накнаде по уговору о делу</t>
  </si>
  <si>
    <t>6</t>
  </si>
  <si>
    <t xml:space="preserve">Број прималаца накнаде по уговору о делу </t>
  </si>
  <si>
    <t>7</t>
  </si>
  <si>
    <t>Накнаде по ауторским уговорима</t>
  </si>
  <si>
    <t>8</t>
  </si>
  <si>
    <t xml:space="preserve">Број прималаца наканде по ауторским уговорима </t>
  </si>
  <si>
    <t>9</t>
  </si>
  <si>
    <t>Накнаде по уговору о привременим и повременим пословима</t>
  </si>
  <si>
    <t>10</t>
  </si>
  <si>
    <t>Број прималаца накнаде по уговору о привременим и повременим пословима</t>
  </si>
  <si>
    <t>11</t>
  </si>
  <si>
    <t>Накнаде физичким лицима по основу осталих уговора</t>
  </si>
  <si>
    <t>12</t>
  </si>
  <si>
    <t xml:space="preserve">Број прималаца наканде по основу осталих уговора </t>
  </si>
  <si>
    <t>13</t>
  </si>
  <si>
    <t>Накнаде члановима скупштине</t>
  </si>
  <si>
    <t>14</t>
  </si>
  <si>
    <t>Број чланова скупштине</t>
  </si>
  <si>
    <t>15</t>
  </si>
  <si>
    <t>Накнаде члановима управног одбора</t>
  </si>
  <si>
    <t>16</t>
  </si>
  <si>
    <t xml:space="preserve">Број чланова управног одбора </t>
  </si>
  <si>
    <t>17</t>
  </si>
  <si>
    <t>Наканде члановима надзорног одбора</t>
  </si>
  <si>
    <t>18</t>
  </si>
  <si>
    <t>Број чланова надзорног одбора</t>
  </si>
  <si>
    <t>19</t>
  </si>
  <si>
    <t>Превоз запослених на посао и са посла</t>
  </si>
  <si>
    <t>20</t>
  </si>
  <si>
    <t xml:space="preserve">Дневнице на службеном путу </t>
  </si>
  <si>
    <t>21</t>
  </si>
  <si>
    <t xml:space="preserve">Накнаде трошкова на службеном путу
 </t>
  </si>
  <si>
    <t>22</t>
  </si>
  <si>
    <t>Отпремнина за одлазак у пензију</t>
  </si>
  <si>
    <t>23</t>
  </si>
  <si>
    <t>Број прималаца</t>
  </si>
  <si>
    <t>24</t>
  </si>
  <si>
    <t>Јубиларне награде</t>
  </si>
  <si>
    <t>25</t>
  </si>
  <si>
    <t>26</t>
  </si>
  <si>
    <t>Смештај и исхрана на терену</t>
  </si>
  <si>
    <t>27</t>
  </si>
  <si>
    <t>Помоћ радницима и породици радника</t>
  </si>
  <si>
    <t>28</t>
  </si>
  <si>
    <t>Стипендије</t>
  </si>
  <si>
    <t>29</t>
  </si>
  <si>
    <t>Остале накнаде трошкова запосленима и осталим физичким лицима</t>
  </si>
  <si>
    <t>30</t>
  </si>
  <si>
    <t>Солидарна помоћ за ублажавање неповољног материјалног положаја запослених</t>
  </si>
  <si>
    <t>31</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</si>
  <si>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</si>
  <si>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</si>
  <si>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 xml:space="preserve">                                            Овлашћено лице: ___________________________________</t>
  </si>
  <si>
    <t>Образац 3</t>
  </si>
  <si>
    <t xml:space="preserve">ДИНАМИКА ЗАПОСЛЕНИХ </t>
  </si>
  <si>
    <t>Основ одлива / пријема кадрова</t>
  </si>
  <si>
    <t xml:space="preserve">Број запослених на неодређено време </t>
  </si>
  <si>
    <t>Број запослених на одређено време</t>
  </si>
  <si>
    <t>Број ангажованих по основу уговора (рад ван радног односа)</t>
  </si>
  <si>
    <t>Стање на дан 30.06.2020. године*</t>
  </si>
  <si>
    <t>Одлив кадрова</t>
  </si>
  <si>
    <t>Пријем</t>
  </si>
  <si>
    <t>Стање на дан 30.09.2020. године**</t>
  </si>
  <si>
    <t>*последњи дан претходног тромесечја</t>
  </si>
  <si>
    <t>** последњи дан тромесечја за који се извештај доставља</t>
  </si>
  <si>
    <t>Овлашћено лице: ___________________________</t>
  </si>
  <si>
    <t>ж</t>
  </si>
  <si>
    <t>Образац 5</t>
  </si>
  <si>
    <t>СУБВЕНЦИЈЕ И ОСТАЛИ ПРИХОДИ ИЗ БУЏЕТА</t>
  </si>
  <si>
    <t>Претходна година
2019</t>
  </si>
  <si>
    <t>Приход</t>
  </si>
  <si>
    <t xml:space="preserve">Планирано </t>
  </si>
  <si>
    <t>Пренето из буџета</t>
  </si>
  <si>
    <t>Реализовано</t>
  </si>
  <si>
    <t xml:space="preserve">Неутрошено </t>
  </si>
  <si>
    <t>Износ неутрошених средстава из ранијих година                                     (у односу на претходну)</t>
  </si>
  <si>
    <t>4 (2-3)</t>
  </si>
  <si>
    <t>Субвенције</t>
  </si>
  <si>
    <t>Остали приходи из буџета*</t>
  </si>
  <si>
    <t>УКУПНО</t>
  </si>
  <si>
    <t>План за период 01.01-31.12.2020 текућа година</t>
  </si>
  <si>
    <t>01.01. до 31.03.</t>
  </si>
  <si>
    <t>01.01. до 30.06.</t>
  </si>
  <si>
    <t>01.01. до 30.09.</t>
  </si>
  <si>
    <t>01.01. до 31.12.</t>
  </si>
  <si>
    <t>Период од 01.01. до 31.03.2020.</t>
  </si>
  <si>
    <t>Индекс                               реализацијa 01.01.-31.03. /                                план 01.01.-31.03.</t>
  </si>
  <si>
    <t>Период од 01.01. до 30.06.2020.</t>
  </si>
  <si>
    <t>Индекс                               реализацијa 01.01.-30.06. /                                план 01.01.-30.06.</t>
  </si>
  <si>
    <t>Период од 01.01. до 30.09.2020.</t>
  </si>
  <si>
    <t>Индекс                               реализацијa 01.01.-30.09. /                                план 01.01.-30.09.</t>
  </si>
  <si>
    <t>Остали приходи из буџета</t>
  </si>
  <si>
    <t>Период од 01.01. до 31.12.2020.</t>
  </si>
  <si>
    <t>Индекс                               реализацијa 01.01.-31.12. /                                план 01.01.-31.12.</t>
  </si>
  <si>
    <t>* Под осталим приходима из буџета сматрају се сви приходи који нису субвенције (нпр. додела средстава из буџета по јавном позиву, конкурсу и сл).</t>
  </si>
  <si>
    <t xml:space="preserve">     Овлашћено лице: _____________________________</t>
  </si>
  <si>
    <t>Образац 4</t>
  </si>
  <si>
    <t xml:space="preserve">КРЕТАЊЕ ЦЕНА ПРОИЗВОДА И УСЛУГА </t>
  </si>
  <si>
    <t>Р. Бр.</t>
  </si>
  <si>
    <t>ВРСТА ПРОИЗВОДА И УСЛУГЕ</t>
  </si>
  <si>
    <t>децембар претходне године</t>
  </si>
  <si>
    <t>Цена у динарима по јединици мере за текућу годину</t>
  </si>
  <si>
    <t>Индекс</t>
  </si>
  <si>
    <t>I</t>
  </si>
  <si>
    <t>II</t>
  </si>
  <si>
    <t>III</t>
  </si>
  <si>
    <t>IV</t>
  </si>
  <si>
    <t>V</t>
  </si>
  <si>
    <t>VI</t>
  </si>
  <si>
    <t>VII</t>
  </si>
  <si>
    <t>VIII</t>
  </si>
  <si>
    <t>IX</t>
  </si>
  <si>
    <t>X</t>
  </si>
  <si>
    <t>XI</t>
  </si>
  <si>
    <t>XII</t>
  </si>
  <si>
    <t>Септембар
 текуће године</t>
  </si>
  <si>
    <t>Ваљево вода</t>
  </si>
  <si>
    <t>Грађани</t>
  </si>
  <si>
    <t>Школе,Здр. центар и установе</t>
  </si>
  <si>
    <t>Привреда</t>
  </si>
  <si>
    <t>Корисници социјалне помоћи</t>
  </si>
  <si>
    <t>Дивчибаре вода</t>
  </si>
  <si>
    <t>5.</t>
  </si>
  <si>
    <t>6.</t>
  </si>
  <si>
    <t>Ваљево канализација</t>
  </si>
  <si>
    <t>7.</t>
  </si>
  <si>
    <t>8.</t>
  </si>
  <si>
    <t>9.</t>
  </si>
  <si>
    <t xml:space="preserve"> Привреда</t>
  </si>
  <si>
    <t>10.</t>
  </si>
  <si>
    <t>Дивчибаре канализација</t>
  </si>
  <si>
    <t>11.</t>
  </si>
  <si>
    <t>Дивчибаре</t>
  </si>
  <si>
    <t>Цена воде сеоски водоводи</t>
  </si>
  <si>
    <t>12.</t>
  </si>
  <si>
    <t>Прскавац</t>
  </si>
  <si>
    <t>13.</t>
  </si>
  <si>
    <t>Кукаљ</t>
  </si>
  <si>
    <t>Горња Грабовица</t>
  </si>
  <si>
    <t>Жабари</t>
  </si>
  <si>
    <t>Vaљевска Каменица</t>
  </si>
  <si>
    <t>Oвлашћено лице: ___________________________</t>
  </si>
  <si>
    <t>Предузеће: ЈКП "Водовод Ваљево"</t>
  </si>
  <si>
    <t>Образац 6</t>
  </si>
  <si>
    <t>Матични број: 07136277</t>
  </si>
  <si>
    <t>СРЕДСТВА ЗА ПОСЕБНЕ НАМЕНЕ</t>
  </si>
  <si>
    <t>Позиција</t>
  </si>
  <si>
    <t>План за
01.01-31.12.2019             Претходна  година</t>
  </si>
  <si>
    <t>Реализација 
01.01-31.12.2019    Претходна година</t>
  </si>
  <si>
    <t>01.01. -30.09.2020</t>
  </si>
  <si>
    <t>Индекс 
 реализација
 01.01.-30.09.2020                  план
01.01-30.09.2020</t>
  </si>
  <si>
    <t>Спонзорство</t>
  </si>
  <si>
    <t>Донације</t>
  </si>
  <si>
    <t>Хуманитарне активности</t>
  </si>
  <si>
    <t>Спортске активности</t>
  </si>
  <si>
    <t>Репрезентација</t>
  </si>
  <si>
    <t>Реклама и пропаганда</t>
  </si>
  <si>
    <t>Остало</t>
  </si>
  <si>
    <t>Редни број</t>
  </si>
  <si>
    <t>Прималац</t>
  </si>
  <si>
    <t>Намена</t>
  </si>
  <si>
    <t>Износ</t>
  </si>
  <si>
    <t>Овлашћено лице: ____________________________________</t>
  </si>
  <si>
    <t>Образац 7</t>
  </si>
  <si>
    <t xml:space="preserve">НЕТО ДОБИТ </t>
  </si>
  <si>
    <t>Пословна година</t>
  </si>
  <si>
    <t>Укупна остварена                 нето добит</t>
  </si>
  <si>
    <t>Година уплате у буџет</t>
  </si>
  <si>
    <t>Износ уплаћен у буџет по основу добити из претходне године</t>
  </si>
  <si>
    <t>Правни основ (број одлуке Владе)</t>
  </si>
  <si>
    <t>Датум уплате</t>
  </si>
  <si>
    <t>Износ уплаћен у буџет по основу добити из претходних година</t>
  </si>
  <si>
    <t>Правни основ уплате из претходних година³</t>
  </si>
  <si>
    <t xml:space="preserve">Укупно уплаћено у буџет 
</t>
  </si>
  <si>
    <t>9=4+7</t>
  </si>
  <si>
    <t xml:space="preserve">           2018¹</t>
  </si>
  <si>
    <t xml:space="preserve">          2019² </t>
  </si>
  <si>
    <t>Решење Скупштине Града Ваљева-414-3/19-02</t>
  </si>
  <si>
    <t xml:space="preserve">201_ </t>
  </si>
  <si>
    <t>¹претходна година</t>
  </si>
  <si>
    <t>²текућа година</t>
  </si>
  <si>
    <t>³навести основ уплате (нпр: нераспоређена добит, уплате по основу обавеза из претходног периода)</t>
  </si>
  <si>
    <t>Образац 8</t>
  </si>
  <si>
    <t>Плански курс:_______________</t>
  </si>
  <si>
    <t xml:space="preserve">КРЕДИТНА ЗАДУЖЕНОСТ </t>
  </si>
  <si>
    <t>Кредитор</t>
  </si>
  <si>
    <t>Назив кредита / Пројекта</t>
  </si>
  <si>
    <t>Валута</t>
  </si>
  <si>
    <t>Уговорени износ кредита</t>
  </si>
  <si>
    <t>Гаранција државе
Да/Не</t>
  </si>
  <si>
    <t>Стање кредитне задужености 
на ДД. ММ. _____ године у оригиналној валути</t>
  </si>
  <si>
    <t>Стање кредитне задужености 
на ДД. ММ. _____ године у динарима</t>
  </si>
  <si>
    <t>Година повлачења кредита</t>
  </si>
  <si>
    <t>Рок отплате без периода почека</t>
  </si>
  <si>
    <t>Период почека (Grace period)</t>
  </si>
  <si>
    <t>Датум прве отплате</t>
  </si>
  <si>
    <t>Каматна стопа</t>
  </si>
  <si>
    <t>Број отплата током једне године</t>
  </si>
  <si>
    <t xml:space="preserve">                  План плаћања по кредиту за текућу годину                                                  у динарима</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</si>
  <si>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</si>
  <si>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</si>
  <si>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</si>
  <si>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</si>
  <si>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</si>
  <si>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</si>
  <si>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</si>
  <si>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</si>
  <si>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Домаћи кредитор</t>
  </si>
  <si>
    <t xml:space="preserve">   ...................</t>
  </si>
  <si>
    <t>Страни кредитор</t>
  </si>
  <si>
    <t>Укупно кредитно задужење</t>
  </si>
  <si>
    <t>од чега за ликвидност</t>
  </si>
  <si>
    <t>од чега за капиталне пројекте</t>
  </si>
  <si>
    <t>*За стране кредите је неопходно навести износ и у оригиналној валути.</t>
  </si>
  <si>
    <t>**Укупно стање кредитне задужености треба да одговара збиру позиција 6.2 и 7.2 - у обрасцу 10</t>
  </si>
  <si>
    <t>Предузеће није кредитно задужено.</t>
  </si>
  <si>
    <t xml:space="preserve">            Oвлашћено лице ______________________</t>
  </si>
  <si>
    <t>Образац 9</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</si>
  <si>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</si>
  <si>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</si>
  <si>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</si>
  <si>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</si>
  <si>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динарима</t>
  </si>
  <si>
    <t>068</t>
  </si>
  <si>
    <t>Текући рачун 275-10222112754-29</t>
  </si>
  <si>
    <t>Societe generale</t>
  </si>
  <si>
    <t>Текући рачун 275-10222231802-39</t>
  </si>
  <si>
    <t>Текући рачун 275-10225787013-41</t>
  </si>
  <si>
    <t>Текући рачун 160-6999-31</t>
  </si>
  <si>
    <t>Intesa banca</t>
  </si>
  <si>
    <t>Текући рачун 105-2195445-91</t>
  </si>
  <si>
    <t>АИК банка</t>
  </si>
  <si>
    <t>Текући рачун 105-2195446-88</t>
  </si>
  <si>
    <t>Текући рачун 205-135205-30</t>
  </si>
  <si>
    <t>Комерцијална банка</t>
  </si>
  <si>
    <t>Текући рачун 840-0000000686743-82</t>
  </si>
  <si>
    <t>Трезор</t>
  </si>
  <si>
    <t>Благајна</t>
  </si>
  <si>
    <t>Платне картице</t>
  </si>
  <si>
    <t>Укупно у динарима</t>
  </si>
  <si>
    <t>Чекови грађана</t>
  </si>
  <si>
    <t>Образац 10</t>
  </si>
  <si>
    <t>ИЗВЕШТАЈ О ИНВЕСТИЦИЈАМА</t>
  </si>
  <si>
    <t>у 000 дин</t>
  </si>
  <si>
    <t xml:space="preserve">Назив инвестиционог улагања </t>
  </si>
  <si>
    <t>Извор средстава¹</t>
  </si>
  <si>
    <t>Година почетка финансирања</t>
  </si>
  <si>
    <t>Година завршетка финансирања</t>
  </si>
  <si>
    <t xml:space="preserve">Укупна вредност </t>
  </si>
  <si>
    <t>Износ инвестиц. улагања закључно са претходном годином</t>
  </si>
  <si>
    <t>реконструкција ЦС и објеката питке воде</t>
  </si>
  <si>
    <t>даљински надзор и управљање</t>
  </si>
  <si>
    <t>реконструкција ЦС санитарних вода</t>
  </si>
  <si>
    <t>2016</t>
  </si>
  <si>
    <t>2018</t>
  </si>
  <si>
    <t>реконструкција постројења за прераду отпадних вода</t>
  </si>
  <si>
    <t>2017</t>
  </si>
  <si>
    <t>изградња водоводне мреже</t>
  </si>
  <si>
    <t>2015</t>
  </si>
  <si>
    <t>изградња канализ. Мреже</t>
  </si>
  <si>
    <t>изградња водоводне мреже/Кредит KFw банке</t>
  </si>
  <si>
    <t>теретно возило</t>
  </si>
  <si>
    <t>Укупно:</t>
  </si>
  <si>
    <t>¹1 - сопствена средства; 2 - удружена средства; 3 - финансијски кредити (искључујући оперативни лизинг); 4 - из средстава државних органа и органа локалне сам.</t>
  </si>
  <si>
    <t>Ред. број</t>
  </si>
  <si>
    <t>Текућа година - укупно</t>
  </si>
  <si>
    <t>01.01.-31.03.2020.</t>
  </si>
  <si>
    <t>01.01.-30.06.2020.</t>
  </si>
  <si>
    <t>01.01.-30.09.2020.</t>
  </si>
  <si>
    <t>01.01.-31.12.2020.</t>
  </si>
  <si>
    <t xml:space="preserve">План  </t>
  </si>
  <si>
    <t xml:space="preserve">Реализација  </t>
  </si>
  <si>
    <t>Реконструкција и изградња водоводне мреже - Буџет</t>
  </si>
  <si>
    <t>Реконструкција и изградња водоводне мреже - Соп. средства</t>
  </si>
  <si>
    <t>1.1</t>
  </si>
  <si>
    <t>Реконструкција водоводне мреже у улици Здравка Јовановића - Буџет</t>
  </si>
  <si>
    <t>Реконструкција водоводне мреже у улици Здравка Јовановића  - Соп. средства</t>
  </si>
  <si>
    <t>1.2</t>
  </si>
  <si>
    <t>Реконструкција водоводне мреже у улици Милића Кедића - део Дрварске са Видивданском - Буџет</t>
  </si>
  <si>
    <t>Реконструкција водоводне мреже у улици Милића Кедића - део Дрварске са Видивданском - Соп. средства</t>
  </si>
  <si>
    <t>1.3</t>
  </si>
  <si>
    <t xml:space="preserve">Реконструкција водоводне мреже у улици Мостарској - Буџет  </t>
  </si>
  <si>
    <t xml:space="preserve">Реконструкција водоводне мреже у улици Мостарској - Соп. средства  </t>
  </si>
  <si>
    <t>1.4</t>
  </si>
  <si>
    <t>Реконструкција водоводне мреже у улици Мариборској - Буџет</t>
  </si>
  <si>
    <t>1.5</t>
  </si>
  <si>
    <t>Реконструкција водоводне мреже у улици Цаке Миливојевић - Буџет</t>
  </si>
  <si>
    <t>Реконструкција водоводне мреже у улици Цаке Миливојевић - Соп. средства</t>
  </si>
  <si>
    <t>1.6</t>
  </si>
  <si>
    <t>Реконструкција водоводне мреже у улици Поп Лукина , крак Карађорђева -Кнеза Милоша - Буџет</t>
  </si>
  <si>
    <t>Реконструкција водоводне мреже у улици Поп Лукина , крак Карађорђева -Кнеза Милоша - Соп. средства</t>
  </si>
  <si>
    <t>1.7</t>
  </si>
  <si>
    <t>Реконструкција водоводне мреже у улици Владе Даниловића (део од ул.Др.Пантића до Железничке - Буџет</t>
  </si>
  <si>
    <t>1.8</t>
  </si>
  <si>
    <t>Реконструкција водоводне мреже у насељу Колубара - Буџет</t>
  </si>
  <si>
    <t>Реконструкција водоводне мреже у насељу Колубара - Соп. средства</t>
  </si>
  <si>
    <t>1.9</t>
  </si>
  <si>
    <t>Реконструкција водоводне мреже у ул. Истарска -  Соп. средства</t>
  </si>
  <si>
    <t>Редовно одржавање сеоских водовода - Буџет</t>
  </si>
  <si>
    <t>3</t>
  </si>
  <si>
    <t>Изградња водоводне мреже Дивчибаре-Маринковића коса - Буџет</t>
  </si>
  <si>
    <t>Изградња и реконструкција водоводне мреже на Дивчибарама - Буџет</t>
  </si>
  <si>
    <t>Изградња и реконструкција водоводне мреже на Дивчибарама -  Соп. средства</t>
  </si>
  <si>
    <t>Изградња водоводне мреже Царић - Буковица III фаза - Буџет</t>
  </si>
  <si>
    <t>Изградња водоводне мреже у Каменици - Буџет</t>
  </si>
  <si>
    <t>Изградња водоводне мреже у Каменици -  Соп. средства</t>
  </si>
  <si>
    <t>Реконструкција сеоских водовода -  Соп. средства</t>
  </si>
  <si>
    <t>Реконструкција затварача на ППВ Пећина -  Соп. средства</t>
  </si>
  <si>
    <t>Радови на ППОВ Горић -  Соп. средства</t>
  </si>
  <si>
    <t>Изградња резервоара и црпне станице " Царић" -  Соп. средства</t>
  </si>
  <si>
    <t>Изградња резервоара Забрдица - Међаци -  Соп. средства</t>
  </si>
  <si>
    <t>Грађевинска механизација -  Соп. средства</t>
  </si>
  <si>
    <t>Опрема за ППОВ Горић -  Соп. средства</t>
  </si>
  <si>
    <t>Пнеуматски затварач за старо постројење ППВ "Пећина" -  Соп. средства</t>
  </si>
  <si>
    <t>Реконструкције црпних станица питке воде -  Соп. средства</t>
  </si>
  <si>
    <t>Изградња водоводне мреже у делу улице Чеде Вујића</t>
  </si>
  <si>
    <t>Изградња водоводне мреже у Жабарима - продужетак</t>
  </si>
  <si>
    <t>Изградња водоводне мреже у Ваљевској Каменици - Стапар</t>
  </si>
  <si>
    <t>Изградња водоводне мреже на Дивљем брду</t>
  </si>
  <si>
    <t>Изградња водоводне мреже у Забрдици (наставак до резервоара Међаци)</t>
  </si>
  <si>
    <t>Изградња водоводне мреже у Забрдици (резервоар Међаци - Бабина Лука)</t>
  </si>
  <si>
    <t>Изградња водоводне мреже у улици Ранисава Миливојевића</t>
  </si>
  <si>
    <t>Изградња водоводне мреже у Попучкама (улица Оровичка)</t>
  </si>
  <si>
    <t>Изградња водоводне мреже у Попучкама (код Антонијевића рампе)</t>
  </si>
  <si>
    <t>Изградња водоводне мреже у улци Косјерићкој - крак</t>
  </si>
  <si>
    <t>Изградња водоводне мреже у Беомужевићу - део ка Лозничком путу</t>
  </si>
  <si>
    <t>Изградња водоводне мреже у улици Саве Вујановић - крак Ненадовићи</t>
  </si>
  <si>
    <t>Изградња водоводне мреже у Дегурићу</t>
  </si>
  <si>
    <t>Образац 11</t>
  </si>
  <si>
    <t xml:space="preserve"> БРУТО ПОТРАЖИВАЊА ЈАВНОГ ПРЕДУЗЕЋА ЗА ДАТЕ КРЕДИТЕ И ЗАЈМОВЕ, ПРОДАТЕ ПРОИЗВОДЕ, РОБУ И УСЛУГЕ И ДАТЕ АВАНСЕ И ДРУГА ПОТРАЖИВАЊА</t>
  </si>
  <si>
    <t xml:space="preserve">      на дан 30.09.2020</t>
  </si>
  <si>
    <t>ФИНАНСИЈСКИ ИНСТРУМЕНТИ</t>
  </si>
  <si>
    <t>Озн. за АОП</t>
  </si>
  <si>
    <t xml:space="preserve">Бруто </t>
  </si>
  <si>
    <t>Исправка вредности</t>
  </si>
  <si>
    <t>Нето
 (кол. 4-5)</t>
  </si>
  <si>
    <t>23, осим 236 и 237</t>
  </si>
  <si>
    <t>1. Краткорочни финансијски пласмани 
(9109 + 9110 + 9111 + 9112)</t>
  </si>
  <si>
    <t xml:space="preserve">  </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</si>
  <si>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</si>
  <si>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</si>
  <si>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</si>
  <si>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</si>
  <si>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</si>
  <si>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</si>
  <si>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</si>
  <si>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</si>
  <si>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</si>
  <si>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</si>
  <si>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</si>
  <si>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</si>
  <si>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</si>
  <si>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</si>
  <si>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</si>
  <si>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</si>
  <si>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</si>
  <si>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</si>
  <si>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</si>
  <si>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</si>
  <si>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</si>
  <si>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</si>
  <si>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</si>
  <si>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</si>
  <si>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</si>
  <si>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</si>
  <si>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</si>
  <si>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</si>
  <si>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</si>
  <si>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</si>
  <si>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</si>
  <si>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</si>
  <si>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</si>
  <si>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</si>
  <si>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</si>
  <si>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</si>
  <si>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</si>
  <si>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</si>
  <si>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</si>
  <si>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</si>
  <si>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Овлашћено лице: ___________________</t>
  </si>
  <si>
    <t xml:space="preserve">  М.П.</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</si>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</sst>
</file>

<file path=xl/styles.xml><?xml version="1.0" encoding="utf-8"?>
<styleSheet xmlns="http://schemas.openxmlformats.org/spreadsheetml/2006/main">
  <numFmts count="12">
    <numFmt numFmtId="164" formatCode="GENERAL"/>
    <numFmt numFmtId="165" formatCode="@"/>
    <numFmt numFmtId="166" formatCode="#,##0"/>
    <numFmt numFmtId="167" formatCode="0.00"/>
    <numFmt numFmtId="168" formatCode="DD/MM/YYYY/"/>
    <numFmt numFmtId="169" formatCode="###########"/>
    <numFmt numFmtId="170" formatCode="#,##0.00000"/>
    <numFmt numFmtId="171" formatCode="#,##0.00"/>
    <numFmt numFmtId="172" formatCode="#,##0.00;\-#,##0.00"/>
    <numFmt numFmtId="173" formatCode="DD/MM/YYYY"/>
    <numFmt numFmtId="174" formatCode="0.00%"/>
    <numFmt numFmtId="175" formatCode="_(* #,##0.00_);_(* \(#,##0.00\);_(* \-??_);_(@_)"/>
  </numFmts>
  <fonts count="39">
    <font>
      <sz val="10"/>
      <name val="Arial"/>
      <family val="2"/>
    </font>
    <font>
      <sz val="11"/>
      <color indexed="8"/>
      <name val="Calibri"/>
      <family val="2"/>
    </font>
    <font>
      <sz val="12"/>
      <name val="Times New Roman"/>
      <family val="1"/>
    </font>
    <font>
      <sz val="12"/>
      <color indexed="8"/>
      <name val="Times New Roman"/>
      <family val="1"/>
    </font>
    <font>
      <sz val="12"/>
      <name val="Arial"/>
      <family val="2"/>
    </font>
    <font>
      <sz val="12"/>
      <color indexed="8"/>
      <name val="Arial"/>
      <family val="2"/>
    </font>
    <font>
      <b/>
      <sz val="12"/>
      <color indexed="8"/>
      <name val="Arial"/>
      <family val="2"/>
    </font>
    <font>
      <b/>
      <sz val="12"/>
      <name val="Arial"/>
      <family val="2"/>
    </font>
    <font>
      <sz val="10"/>
      <color indexed="8"/>
      <name val="Arial"/>
      <family val="2"/>
    </font>
    <font>
      <b/>
      <sz val="12"/>
      <name val="Times New Roman"/>
      <family val="1"/>
    </font>
    <font>
      <sz val="14"/>
      <name val="Times New Roman"/>
      <family val="1"/>
    </font>
    <font>
      <i/>
      <sz val="12"/>
      <color indexed="8"/>
      <name val="Arial"/>
      <family val="2"/>
    </font>
    <font>
      <b/>
      <sz val="12"/>
      <color indexed="8"/>
      <name val="Times New Roman"/>
      <family val="1"/>
    </font>
    <font>
      <sz val="14"/>
      <color indexed="8"/>
      <name val="Times New Roman"/>
      <family val="1"/>
    </font>
    <font>
      <b/>
      <sz val="14"/>
      <name val="Times New Roman"/>
      <family val="1"/>
    </font>
    <font>
      <sz val="16"/>
      <name val="Times New Roman"/>
      <family val="1"/>
    </font>
    <font>
      <sz val="12"/>
      <color indexed="10"/>
      <name val="Times New Roman"/>
      <family val="1"/>
    </font>
    <font>
      <sz val="14"/>
      <color indexed="8"/>
      <name val="Arial"/>
      <family val="2"/>
    </font>
    <font>
      <sz val="14"/>
      <name val="Arial"/>
      <family val="2"/>
    </font>
    <font>
      <b/>
      <sz val="12"/>
      <color indexed="10"/>
      <name val="Times New Roman"/>
      <family val="1"/>
    </font>
    <font>
      <sz val="11"/>
      <color indexed="8"/>
      <name val="Times New Roman"/>
      <family val="1"/>
    </font>
    <font>
      <sz val="12"/>
      <color indexed="10"/>
      <name val="Arial"/>
      <family val="2"/>
    </font>
    <font>
      <b/>
      <sz val="14"/>
      <name val="Arial"/>
      <family val="2"/>
    </font>
    <font>
      <b/>
      <sz val="11"/>
      <name val="Arial"/>
      <family val="2"/>
    </font>
    <font>
      <b/>
      <sz val="14"/>
      <color indexed="8"/>
      <name val="Arial"/>
      <family val="2"/>
    </font>
    <font>
      <b/>
      <sz val="14"/>
      <color indexed="10"/>
      <name val="Arial"/>
      <family val="2"/>
    </font>
    <font>
      <sz val="14"/>
      <color indexed="10"/>
      <name val="Arial"/>
      <family val="2"/>
    </font>
    <font>
      <b/>
      <sz val="16"/>
      <name val="Arial"/>
      <family val="2"/>
    </font>
    <font>
      <b/>
      <sz val="10"/>
      <name val="Arial"/>
      <family val="2"/>
    </font>
    <font>
      <b/>
      <sz val="9"/>
      <color indexed="8"/>
      <name val="Tahoma"/>
      <family val="2"/>
    </font>
    <font>
      <sz val="16"/>
      <color indexed="8"/>
      <name val="Arial"/>
      <family val="2"/>
    </font>
    <font>
      <sz val="16"/>
      <name val="Arial"/>
      <family val="2"/>
    </font>
    <font>
      <sz val="11"/>
      <name val="Arial"/>
      <family val="2"/>
    </font>
    <font>
      <i/>
      <sz val="12"/>
      <name val="Arial"/>
      <family val="2"/>
    </font>
    <font>
      <sz val="8"/>
      <name val="Arial"/>
      <family val="2"/>
    </font>
    <font>
      <b/>
      <sz val="8"/>
      <name val="Arial"/>
      <family val="2"/>
    </font>
    <font>
      <sz val="11"/>
      <name val="Times New Roman"/>
      <family val="1"/>
    </font>
    <font>
      <sz val="11"/>
      <color indexed="8"/>
      <name val="Arial"/>
      <family val="2"/>
    </font>
    <font>
      <sz val="10"/>
      <name val="Times New Roman"/>
      <family val="1"/>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55"/>
        <bgColor indexed="64"/>
      </patternFill>
    </fill>
  </fills>
  <borders count="49">
    <border>
      <left/>
      <right/>
      <top/>
      <bottom/>
      <diagonal/>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thin">
        <color indexed="8"/>
      </bottom>
    </border>
    <border>
      <left style="thin">
        <color indexed="8"/>
      </left>
      <right style="medium">
        <color indexed="8"/>
      </right>
      <top style="medium">
        <color indexed="8"/>
      </top>
      <bottom style="medium">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style="medium">
        <color indexed="8"/>
      </bottom>
    </border>
    <border>
      <left>
        <color indexed="63"/>
      </left>
      <right>
        <color indexed="63"/>
      </right>
      <top style="medium">
        <color indexed="8"/>
      </top>
      <bottom>
        <color indexed="63"/>
      </bottom>
    </border>
    <border>
      <left style="thin">
        <color indexed="8"/>
      </left>
      <right>
        <color indexed="63"/>
      </right>
      <top style="medium">
        <color indexed="8"/>
      </top>
      <bottom style="medium">
        <color indexed="8"/>
      </bottom>
    </border>
    <border>
      <left style="thin">
        <color indexed="8"/>
      </left>
      <right style="thin">
        <color indexed="8"/>
      </right>
      <top style="medium">
        <color indexed="8"/>
      </top>
      <bottom>
        <color indexed="63"/>
      </bottom>
    </border>
    <border>
      <left style="thin">
        <color indexed="8"/>
      </left>
      <right style="thin">
        <color indexed="8"/>
      </right>
      <top style="thin">
        <color indexed="8"/>
      </top>
      <bottom>
        <color indexed="63"/>
      </bottom>
    </border>
    <border>
      <left>
        <color indexed="63"/>
      </left>
      <right style="medium">
        <color indexed="8"/>
      </right>
      <top style="thin">
        <color indexed="8"/>
      </top>
      <bottom style="thin">
        <color indexed="8"/>
      </bottom>
    </border>
    <border>
      <left style="medium">
        <color indexed="8"/>
      </left>
      <right style="medium">
        <color indexed="8"/>
      </right>
      <top style="thin">
        <color indexed="8"/>
      </top>
      <bottom style="thin">
        <color indexed="8"/>
      </bottom>
    </border>
    <border>
      <left style="thin">
        <color indexed="8"/>
      </left>
      <right style="medium">
        <color indexed="8"/>
      </right>
      <top style="medium">
        <color indexed="8"/>
      </top>
      <bottom style="thin">
        <color indexed="8"/>
      </bottom>
    </border>
    <border>
      <left>
        <color indexed="63"/>
      </left>
      <right style="medium">
        <color indexed="8"/>
      </right>
      <top style="medium">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medium">
        <color indexed="8"/>
      </left>
      <right style="medium">
        <color indexed="8"/>
      </right>
      <top style="medium">
        <color indexed="8"/>
      </top>
      <bottom>
        <color indexed="63"/>
      </bottom>
    </border>
    <border>
      <left style="medium">
        <color indexed="8"/>
      </left>
      <right style="medium">
        <color indexed="8"/>
      </right>
      <top style="medium">
        <color indexed="8"/>
      </top>
      <bottom style="thin">
        <color indexed="8"/>
      </bottom>
    </border>
    <border>
      <left style="medium">
        <color indexed="8"/>
      </left>
      <right style="thin">
        <color indexed="8"/>
      </right>
      <top style="thin">
        <color indexed="8"/>
      </top>
      <bottom>
        <color indexed="63"/>
      </bottom>
    </border>
    <border>
      <left>
        <color indexed="63"/>
      </left>
      <right style="thin">
        <color indexed="8"/>
      </right>
      <top style="thin">
        <color indexed="8"/>
      </top>
      <bottom style="medium">
        <color indexed="8"/>
      </bottom>
    </border>
    <border>
      <left>
        <color indexed="63"/>
      </left>
      <right>
        <color indexed="63"/>
      </right>
      <top style="thin">
        <color indexed="8"/>
      </top>
      <bottom style="medium">
        <color indexed="8"/>
      </bottom>
    </border>
    <border>
      <left style="thin">
        <color indexed="8"/>
      </left>
      <right style="medium">
        <color indexed="8"/>
      </right>
      <top style="thin">
        <color indexed="8"/>
      </top>
      <bottom>
        <color indexed="63"/>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color indexed="63"/>
      </left>
      <right>
        <color indexed="63"/>
      </right>
      <top style="medium">
        <color indexed="8"/>
      </top>
      <bottom style="medium">
        <color indexed="8"/>
      </bottom>
    </border>
    <border>
      <left>
        <color indexed="63"/>
      </left>
      <right style="thin">
        <color indexed="8"/>
      </right>
      <top>
        <color indexed="63"/>
      </top>
      <bottom style="thin">
        <color indexed="8"/>
      </bottom>
    </border>
    <border diagonalUp="1">
      <left style="medium">
        <color indexed="8"/>
      </left>
      <right style="thin">
        <color indexed="8"/>
      </right>
      <top style="medium">
        <color indexed="8"/>
      </top>
      <bottom style="medium">
        <color indexed="8"/>
      </bottom>
      <diagonal style="thin">
        <color indexed="8"/>
      </diagonal>
    </border>
    <border>
      <left style="thin">
        <color indexed="8"/>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color indexed="63"/>
      </left>
      <right style="medium">
        <color indexed="8"/>
      </right>
      <top>
        <color indexed="63"/>
      </top>
      <bottom style="thin">
        <color indexed="8"/>
      </bottom>
    </border>
    <border>
      <left style="medium">
        <color indexed="8"/>
      </left>
      <right style="medium">
        <color indexed="8"/>
      </right>
      <top>
        <color indexed="63"/>
      </top>
      <bottom style="thin">
        <color indexed="8"/>
      </bottom>
    </border>
    <border>
      <left>
        <color indexed="63"/>
      </left>
      <right style="medium">
        <color indexed="8"/>
      </right>
      <top style="thin">
        <color indexed="8"/>
      </top>
      <bottom style="medium">
        <color indexed="8"/>
      </bottom>
    </border>
    <border>
      <left style="medium">
        <color indexed="8"/>
      </left>
      <right style="medium">
        <color indexed="8"/>
      </right>
      <top style="thin">
        <color indexed="8"/>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color indexed="63"/>
      </top>
      <bottom style="medium">
        <color indexed="8"/>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5"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0" borderId="0">
      <alignment/>
      <protection/>
    </xf>
    <xf numFmtId="164" fontId="1" fillId="0" borderId="0">
      <alignment/>
      <protection/>
    </xf>
  </cellStyleXfs>
  <cellXfs count="544">
    <xf numFmtId="164" fontId="0" fillId="0" borderId="0" xfId="0" applyAlignment="1">
      <alignment/>
    </xf>
    <xf numFmtId="164" fontId="2" fillId="0" borderId="0" xfId="0" applyFont="1" applyAlignment="1">
      <alignment/>
    </xf>
    <xf numFmtId="164" fontId="3" fillId="0" borderId="0" xfId="0" applyFont="1" applyAlignment="1">
      <alignment horizontal="center" vertical="center"/>
    </xf>
    <xf numFmtId="164" fontId="4" fillId="0" borderId="0" xfId="0" applyFont="1" applyAlignment="1">
      <alignment/>
    </xf>
    <xf numFmtId="164" fontId="5" fillId="0" borderId="0" xfId="0" applyFont="1" applyAlignment="1">
      <alignment horizontal="center" vertical="center"/>
    </xf>
    <xf numFmtId="164" fontId="6" fillId="0" borderId="0" xfId="0" applyFont="1" applyAlignment="1">
      <alignment horizontal="right" vertical="center"/>
    </xf>
    <xf numFmtId="164" fontId="0" fillId="0" borderId="0" xfId="0" applyFont="1" applyAlignment="1">
      <alignment/>
    </xf>
    <xf numFmtId="164" fontId="7" fillId="0" borderId="0" xfId="0" applyFont="1" applyAlignment="1">
      <alignment/>
    </xf>
    <xf numFmtId="164" fontId="8" fillId="0" borderId="0" xfId="0" applyFont="1" applyAlignment="1">
      <alignment horizontal="center" vertical="center"/>
    </xf>
    <xf numFmtId="165" fontId="4" fillId="0" borderId="0" xfId="0" applyNumberFormat="1" applyFont="1" applyAlignment="1">
      <alignment/>
    </xf>
    <xf numFmtId="164" fontId="9" fillId="0" borderId="0" xfId="0" applyFont="1" applyAlignment="1">
      <alignment/>
    </xf>
    <xf numFmtId="164" fontId="7" fillId="0" borderId="0" xfId="0" applyFont="1" applyBorder="1" applyAlignment="1">
      <alignment horizontal="center"/>
    </xf>
    <xf numFmtId="164" fontId="5" fillId="0" borderId="0" xfId="0" applyFont="1" applyAlignment="1">
      <alignment horizontal="right" vertical="center"/>
    </xf>
    <xf numFmtId="164" fontId="7" fillId="0" borderId="1" xfId="0" applyFont="1" applyBorder="1" applyAlignment="1">
      <alignment horizontal="center" vertical="center" wrapText="1"/>
    </xf>
    <xf numFmtId="164" fontId="7" fillId="0" borderId="2" xfId="0" applyFont="1" applyBorder="1" applyAlignment="1">
      <alignment horizontal="center" vertical="center" wrapText="1"/>
    </xf>
    <xf numFmtId="164" fontId="6" fillId="0" borderId="2" xfId="0" applyFont="1" applyBorder="1" applyAlignment="1">
      <alignment horizontal="center" vertical="center" wrapText="1"/>
    </xf>
    <xf numFmtId="164" fontId="6" fillId="0" borderId="3" xfId="0" applyFont="1" applyBorder="1" applyAlignment="1">
      <alignment horizontal="center" vertical="center" wrapText="1"/>
    </xf>
    <xf numFmtId="164" fontId="6" fillId="0" borderId="4" xfId="0" applyFont="1" applyBorder="1" applyAlignment="1">
      <alignment horizontal="center" vertical="center" wrapText="1"/>
    </xf>
    <xf numFmtId="164" fontId="6" fillId="0" borderId="5" xfId="0" applyFont="1" applyBorder="1" applyAlignment="1">
      <alignment horizontal="center" vertical="center" wrapText="1"/>
    </xf>
    <xf numFmtId="164" fontId="6" fillId="0" borderId="6" xfId="0" applyFont="1" applyBorder="1" applyAlignment="1">
      <alignment horizontal="center" vertical="center" wrapText="1"/>
    </xf>
    <xf numFmtId="164" fontId="2" fillId="0" borderId="0" xfId="0" applyFont="1" applyAlignment="1">
      <alignment horizontal="left" vertical="center" wrapText="1"/>
    </xf>
    <xf numFmtId="164" fontId="7" fillId="0" borderId="7" xfId="0" applyFont="1" applyBorder="1" applyAlignment="1">
      <alignment horizontal="center" vertical="center" wrapText="1"/>
    </xf>
    <xf numFmtId="164" fontId="7" fillId="0" borderId="8" xfId="0" applyFont="1" applyBorder="1" applyAlignment="1">
      <alignment horizontal="center" vertical="center" wrapText="1"/>
    </xf>
    <xf numFmtId="164" fontId="6" fillId="0" borderId="8" xfId="0" applyFont="1" applyBorder="1" applyAlignment="1">
      <alignment horizontal="center" vertical="center" wrapText="1"/>
    </xf>
    <xf numFmtId="164" fontId="6" fillId="0" borderId="9" xfId="0" applyFont="1" applyBorder="1" applyAlignment="1">
      <alignment horizontal="center" vertical="center" wrapText="1"/>
    </xf>
    <xf numFmtId="164" fontId="4" fillId="0" borderId="0" xfId="0" applyFont="1" applyAlignment="1">
      <alignment horizontal="left" vertical="center" wrapText="1"/>
    </xf>
    <xf numFmtId="164" fontId="10" fillId="0" borderId="0" xfId="0" applyFont="1" applyAlignment="1">
      <alignment horizontal="left" vertical="center" wrapText="1"/>
    </xf>
    <xf numFmtId="164" fontId="7" fillId="0" borderId="10" xfId="0" applyFont="1" applyBorder="1" applyAlignment="1">
      <alignment horizontal="center" vertical="center" wrapText="1"/>
    </xf>
    <xf numFmtId="164" fontId="7" fillId="0" borderId="11" xfId="0" applyFont="1" applyBorder="1" applyAlignment="1">
      <alignment horizontal="left" vertical="center" wrapText="1"/>
    </xf>
    <xf numFmtId="164" fontId="7" fillId="0" borderId="11" xfId="0" applyFont="1" applyBorder="1" applyAlignment="1">
      <alignment horizontal="center" vertical="center" wrapText="1"/>
    </xf>
    <xf numFmtId="166" fontId="6" fillId="0" borderId="11" xfId="0" applyNumberFormat="1" applyFont="1" applyBorder="1" applyAlignment="1">
      <alignment horizontal="center" vertical="center" wrapText="1"/>
    </xf>
    <xf numFmtId="166" fontId="6" fillId="0" borderId="12" xfId="0" applyNumberFormat="1" applyFont="1" applyBorder="1" applyAlignment="1">
      <alignment horizontal="center" vertical="center" wrapText="1"/>
    </xf>
    <xf numFmtId="164" fontId="10" fillId="0" borderId="0" xfId="0" applyFont="1" applyAlignment="1">
      <alignment horizontal="left" wrapText="1"/>
    </xf>
    <xf numFmtId="164" fontId="7" fillId="2" borderId="10" xfId="0" applyFont="1" applyFill="1" applyBorder="1" applyAlignment="1">
      <alignment horizontal="center" vertical="center" wrapText="1"/>
    </xf>
    <xf numFmtId="164" fontId="7" fillId="2" borderId="11" xfId="0" applyFont="1" applyFill="1" applyBorder="1" applyAlignment="1">
      <alignment horizontal="left" vertical="center" wrapText="1"/>
    </xf>
    <xf numFmtId="164" fontId="7" fillId="2" borderId="11" xfId="0" applyFont="1" applyFill="1" applyBorder="1" applyAlignment="1">
      <alignment horizontal="center" vertical="center" wrapText="1"/>
    </xf>
    <xf numFmtId="166" fontId="6" fillId="2" borderId="11" xfId="0" applyNumberFormat="1" applyFont="1" applyFill="1" applyBorder="1" applyAlignment="1">
      <alignment horizontal="center" vertical="center" wrapText="1"/>
    </xf>
    <xf numFmtId="166" fontId="6" fillId="2" borderId="12" xfId="0" applyNumberFormat="1" applyFont="1" applyFill="1" applyBorder="1" applyAlignment="1">
      <alignment horizontal="center" vertical="center" wrapText="1"/>
    </xf>
    <xf numFmtId="166" fontId="4" fillId="0" borderId="0" xfId="0" applyNumberFormat="1" applyFont="1" applyAlignment="1">
      <alignment horizontal="left" wrapText="1"/>
    </xf>
    <xf numFmtId="166" fontId="10" fillId="0" borderId="0" xfId="0" applyNumberFormat="1" applyFont="1" applyAlignment="1">
      <alignment horizontal="left" wrapText="1"/>
    </xf>
    <xf numFmtId="166" fontId="5" fillId="0" borderId="11" xfId="0" applyNumberFormat="1" applyFont="1" applyBorder="1" applyAlignment="1">
      <alignment horizontal="center" vertical="center" wrapText="1"/>
    </xf>
    <xf numFmtId="166" fontId="4" fillId="0" borderId="0" xfId="0" applyNumberFormat="1" applyFont="1" applyAlignment="1">
      <alignment horizontal="left" vertical="center" wrapText="1"/>
    </xf>
    <xf numFmtId="164" fontId="4" fillId="0" borderId="10" xfId="0" applyFont="1" applyBorder="1" applyAlignment="1">
      <alignment horizontal="center" vertical="center" wrapText="1"/>
    </xf>
    <xf numFmtId="164" fontId="4" fillId="0" borderId="11" xfId="0" applyFont="1" applyBorder="1" applyAlignment="1">
      <alignment horizontal="left" vertical="center" wrapText="1"/>
    </xf>
    <xf numFmtId="164" fontId="4" fillId="0" borderId="11" xfId="0" applyFont="1" applyBorder="1" applyAlignment="1">
      <alignment horizontal="center" vertical="center" wrapText="1"/>
    </xf>
    <xf numFmtId="166" fontId="11" fillId="0" borderId="11" xfId="0" applyNumberFormat="1" applyFont="1" applyBorder="1" applyAlignment="1">
      <alignment horizontal="center" vertical="center" wrapText="1"/>
    </xf>
    <xf numFmtId="166" fontId="4" fillId="3" borderId="0" xfId="0" applyNumberFormat="1" applyFont="1" applyFill="1" applyAlignment="1">
      <alignment horizontal="left" vertical="center" wrapText="1"/>
    </xf>
    <xf numFmtId="166" fontId="5" fillId="3" borderId="11" xfId="0" applyNumberFormat="1" applyFont="1" applyFill="1" applyBorder="1" applyAlignment="1">
      <alignment horizontal="center" vertical="center" wrapText="1"/>
    </xf>
    <xf numFmtId="166" fontId="6" fillId="3" borderId="11" xfId="0" applyNumberFormat="1" applyFont="1" applyFill="1" applyBorder="1" applyAlignment="1">
      <alignment horizontal="center" vertical="center" wrapText="1"/>
    </xf>
    <xf numFmtId="164" fontId="4" fillId="0" borderId="0" xfId="0" applyFont="1" applyAlignment="1">
      <alignment horizontal="center" vertical="center" wrapText="1"/>
    </xf>
    <xf numFmtId="164" fontId="4" fillId="3" borderId="11" xfId="0" applyFont="1" applyFill="1" applyBorder="1" applyAlignment="1">
      <alignment horizontal="center" vertical="center" wrapText="1"/>
    </xf>
    <xf numFmtId="166" fontId="6" fillId="3" borderId="12" xfId="0" applyNumberFormat="1" applyFont="1" applyFill="1" applyBorder="1" applyAlignment="1">
      <alignment horizontal="center" vertical="center" wrapText="1"/>
    </xf>
    <xf numFmtId="164" fontId="10" fillId="0" borderId="0" xfId="0" applyFont="1" applyAlignment="1">
      <alignment/>
    </xf>
    <xf numFmtId="166" fontId="5" fillId="0" borderId="11" xfId="0" applyNumberFormat="1" applyFont="1" applyBorder="1" applyAlignment="1">
      <alignment horizontal="center" vertical="center"/>
    </xf>
    <xf numFmtId="166" fontId="5" fillId="3" borderId="11" xfId="0" applyNumberFormat="1" applyFont="1" applyFill="1" applyBorder="1" applyAlignment="1">
      <alignment horizontal="center" vertical="center"/>
    </xf>
    <xf numFmtId="166" fontId="12" fillId="2" borderId="11" xfId="0" applyNumberFormat="1" applyFont="1" applyFill="1" applyBorder="1" applyAlignment="1">
      <alignment horizontal="center" vertical="center"/>
    </xf>
    <xf numFmtId="166" fontId="6" fillId="4" borderId="12" xfId="0" applyNumberFormat="1" applyFont="1" applyFill="1" applyBorder="1" applyAlignment="1">
      <alignment horizontal="center" vertical="center" wrapText="1"/>
    </xf>
    <xf numFmtId="166" fontId="6" fillId="2" borderId="11" xfId="0" applyNumberFormat="1" applyFont="1" applyFill="1" applyBorder="1" applyAlignment="1">
      <alignment horizontal="center" vertical="center"/>
    </xf>
    <xf numFmtId="164" fontId="7" fillId="3" borderId="11" xfId="0" applyFont="1" applyFill="1" applyBorder="1" applyAlignment="1">
      <alignment horizontal="center" vertical="center" wrapText="1"/>
    </xf>
    <xf numFmtId="166" fontId="5" fillId="0" borderId="0" xfId="0" applyNumberFormat="1" applyFont="1" applyAlignment="1">
      <alignment horizontal="center" vertical="center"/>
    </xf>
    <xf numFmtId="166" fontId="5" fillId="0" borderId="13" xfId="0" applyNumberFormat="1" applyFont="1" applyBorder="1" applyAlignment="1">
      <alignment horizontal="center" vertical="center"/>
    </xf>
    <xf numFmtId="166" fontId="3" fillId="2" borderId="11" xfId="0" applyNumberFormat="1" applyFont="1" applyFill="1" applyBorder="1" applyAlignment="1">
      <alignment horizontal="center" vertical="center"/>
    </xf>
    <xf numFmtId="164" fontId="7" fillId="3" borderId="10" xfId="0" applyFont="1" applyFill="1" applyBorder="1" applyAlignment="1">
      <alignment horizontal="center" vertical="center" wrapText="1"/>
    </xf>
    <xf numFmtId="164" fontId="7" fillId="3" borderId="11" xfId="0" applyFont="1" applyFill="1" applyBorder="1" applyAlignment="1">
      <alignment horizontal="left" vertical="center" wrapText="1"/>
    </xf>
    <xf numFmtId="166" fontId="6" fillId="3" borderId="11" xfId="0" applyNumberFormat="1" applyFont="1" applyFill="1" applyBorder="1" applyAlignment="1">
      <alignment horizontal="center" vertical="center"/>
    </xf>
    <xf numFmtId="164" fontId="4" fillId="2" borderId="10" xfId="0" applyFont="1" applyFill="1" applyBorder="1" applyAlignment="1">
      <alignment horizontal="center" vertical="center" wrapText="1"/>
    </xf>
    <xf numFmtId="164" fontId="4" fillId="2" borderId="11" xfId="0" applyFont="1" applyFill="1" applyBorder="1" applyAlignment="1">
      <alignment horizontal="left" vertical="center" wrapText="1"/>
    </xf>
    <xf numFmtId="164" fontId="4" fillId="2" borderId="11" xfId="0" applyFont="1" applyFill="1" applyBorder="1" applyAlignment="1">
      <alignment horizontal="center" vertical="center" wrapText="1"/>
    </xf>
    <xf numFmtId="164" fontId="4" fillId="0" borderId="14" xfId="0" applyFont="1" applyBorder="1" applyAlignment="1">
      <alignment horizontal="center" vertical="center" wrapText="1"/>
    </xf>
    <xf numFmtId="164" fontId="4" fillId="0" borderId="5" xfId="0" applyFont="1" applyBorder="1" applyAlignment="1">
      <alignment horizontal="left" vertical="center" wrapText="1"/>
    </xf>
    <xf numFmtId="164" fontId="4" fillId="0" borderId="5" xfId="0" applyFont="1" applyBorder="1" applyAlignment="1">
      <alignment horizontal="center" vertical="center" wrapText="1"/>
    </xf>
    <xf numFmtId="166" fontId="5" fillId="0" borderId="5" xfId="0" applyNumberFormat="1" applyFont="1" applyBorder="1" applyAlignment="1">
      <alignment horizontal="center" vertical="center"/>
    </xf>
    <xf numFmtId="164" fontId="2" fillId="0" borderId="0" xfId="0" applyFont="1" applyAlignment="1">
      <alignment horizontal="center" wrapText="1"/>
    </xf>
    <xf numFmtId="164" fontId="3" fillId="0" borderId="15" xfId="0" applyFont="1" applyBorder="1" applyAlignment="1">
      <alignment horizontal="center" vertical="center"/>
    </xf>
    <xf numFmtId="164" fontId="13" fillId="0" borderId="0" xfId="0" applyFont="1" applyAlignment="1">
      <alignment horizontal="center" vertical="center"/>
    </xf>
    <xf numFmtId="164" fontId="13" fillId="0" borderId="0" xfId="0" applyFont="1" applyAlignment="1">
      <alignment horizontal="center" vertical="center" wrapText="1"/>
    </xf>
    <xf numFmtId="164" fontId="10" fillId="0" borderId="0" xfId="0" applyFont="1" applyAlignment="1">
      <alignment horizontal="center"/>
    </xf>
    <xf numFmtId="164" fontId="2" fillId="0" borderId="0" xfId="0" applyFont="1" applyAlignment="1">
      <alignment horizontal="right"/>
    </xf>
    <xf numFmtId="166" fontId="3" fillId="0" borderId="0" xfId="0" applyNumberFormat="1" applyFont="1" applyAlignment="1">
      <alignment horizontal="center" vertical="center"/>
    </xf>
    <xf numFmtId="164" fontId="2" fillId="0" borderId="0" xfId="0" applyFont="1" applyAlignment="1">
      <alignment vertical="center"/>
    </xf>
    <xf numFmtId="165" fontId="2" fillId="0" borderId="0" xfId="0" applyNumberFormat="1" applyFont="1" applyAlignment="1">
      <alignment vertical="center"/>
    </xf>
    <xf numFmtId="164" fontId="3" fillId="0" borderId="0" xfId="0" applyFont="1" applyAlignment="1">
      <alignment vertical="center"/>
    </xf>
    <xf numFmtId="167" fontId="2" fillId="0" borderId="0" xfId="0" applyNumberFormat="1" applyFont="1" applyAlignment="1">
      <alignment vertical="center"/>
    </xf>
    <xf numFmtId="164" fontId="4" fillId="0" borderId="0" xfId="0" applyFont="1" applyAlignment="1">
      <alignment vertical="center"/>
    </xf>
    <xf numFmtId="165" fontId="4" fillId="0" borderId="0" xfId="0" applyNumberFormat="1" applyFont="1" applyAlignment="1">
      <alignment vertical="center"/>
    </xf>
    <xf numFmtId="164" fontId="5" fillId="0" borderId="0" xfId="0" applyFont="1" applyAlignment="1">
      <alignment vertical="center"/>
    </xf>
    <xf numFmtId="164" fontId="5" fillId="0" borderId="0" xfId="0" applyFont="1" applyAlignment="1">
      <alignment/>
    </xf>
    <xf numFmtId="167" fontId="2" fillId="0" borderId="0" xfId="0" applyNumberFormat="1" applyFont="1" applyAlignment="1">
      <alignment/>
    </xf>
    <xf numFmtId="164" fontId="5" fillId="0" borderId="0" xfId="0" applyFont="1" applyAlignment="1">
      <alignment horizontal="right"/>
    </xf>
    <xf numFmtId="164" fontId="6" fillId="0" borderId="0" xfId="0" applyFont="1" applyBorder="1" applyAlignment="1">
      <alignment horizontal="center" vertical="center" wrapText="1"/>
    </xf>
    <xf numFmtId="167" fontId="4" fillId="0" borderId="0" xfId="0" applyNumberFormat="1" applyFont="1" applyAlignment="1">
      <alignment vertical="center"/>
    </xf>
    <xf numFmtId="168" fontId="6" fillId="0" borderId="0" xfId="0" applyNumberFormat="1" applyFont="1" applyAlignment="1">
      <alignment horizontal="center" vertical="center" wrapText="1"/>
    </xf>
    <xf numFmtId="168" fontId="6" fillId="0" borderId="0" xfId="0" applyNumberFormat="1" applyFont="1" applyAlignment="1">
      <alignment horizontal="center" vertical="center"/>
    </xf>
    <xf numFmtId="165" fontId="6" fillId="0" borderId="0" xfId="0" applyNumberFormat="1" applyFont="1" applyAlignment="1">
      <alignment horizontal="center" vertical="center"/>
    </xf>
    <xf numFmtId="166" fontId="5" fillId="0" borderId="0" xfId="0" applyNumberFormat="1" applyFont="1" applyAlignment="1">
      <alignment horizontal="right" vertical="center"/>
    </xf>
    <xf numFmtId="164" fontId="14" fillId="0" borderId="0" xfId="0" applyFont="1" applyAlignment="1">
      <alignment vertical="center"/>
    </xf>
    <xf numFmtId="169" fontId="6" fillId="0" borderId="1" xfId="0" applyNumberFormat="1" applyFont="1" applyBorder="1" applyAlignment="1">
      <alignment horizontal="center" vertical="center" wrapText="1"/>
    </xf>
    <xf numFmtId="165" fontId="6" fillId="0" borderId="2" xfId="0" applyNumberFormat="1" applyFont="1" applyBorder="1" applyAlignment="1">
      <alignment horizontal="center" vertical="center" wrapText="1"/>
    </xf>
    <xf numFmtId="166" fontId="6" fillId="3" borderId="16" xfId="0" applyNumberFormat="1" applyFont="1" applyFill="1" applyBorder="1" applyAlignment="1">
      <alignment horizontal="center" vertical="center" wrapText="1"/>
    </xf>
    <xf numFmtId="166" fontId="6" fillId="3" borderId="2" xfId="0" applyNumberFormat="1" applyFont="1" applyFill="1" applyBorder="1" applyAlignment="1">
      <alignment horizontal="center" vertical="center" wrapText="1"/>
    </xf>
    <xf numFmtId="165" fontId="6" fillId="0" borderId="17" xfId="0" applyNumberFormat="1" applyFont="1" applyBorder="1" applyAlignment="1">
      <alignment horizontal="center" vertical="center" wrapText="1"/>
    </xf>
    <xf numFmtId="167" fontId="7" fillId="0" borderId="0" xfId="0" applyNumberFormat="1" applyFont="1" applyAlignment="1">
      <alignment vertical="center"/>
    </xf>
    <xf numFmtId="164" fontId="14" fillId="0" borderId="0" xfId="0" applyFont="1" applyAlignment="1">
      <alignment horizontal="center" vertical="center"/>
    </xf>
    <xf numFmtId="166" fontId="6" fillId="0" borderId="5" xfId="0" applyNumberFormat="1" applyFont="1" applyBorder="1" applyAlignment="1">
      <alignment horizontal="center" vertical="center" wrapText="1"/>
    </xf>
    <xf numFmtId="167" fontId="7" fillId="0" borderId="0" xfId="0" applyNumberFormat="1" applyFont="1" applyAlignment="1">
      <alignment horizontal="center" vertical="center"/>
    </xf>
    <xf numFmtId="164" fontId="15" fillId="0" borderId="0" xfId="0" applyFont="1" applyAlignment="1">
      <alignment vertical="center"/>
    </xf>
    <xf numFmtId="164" fontId="5" fillId="0" borderId="7" xfId="0" applyFont="1" applyBorder="1" applyAlignment="1">
      <alignment horizontal="center" vertical="center"/>
    </xf>
    <xf numFmtId="164" fontId="6" fillId="0" borderId="8" xfId="0" applyFont="1" applyBorder="1" applyAlignment="1">
      <alignment vertical="center" wrapText="1"/>
    </xf>
    <xf numFmtId="165" fontId="5" fillId="0" borderId="8" xfId="0" applyNumberFormat="1" applyFont="1" applyBorder="1" applyAlignment="1">
      <alignment horizontal="center" vertical="center"/>
    </xf>
    <xf numFmtId="166" fontId="5" fillId="0" borderId="8" xfId="0" applyNumberFormat="1" applyFont="1" applyBorder="1" applyAlignment="1">
      <alignment horizontal="right" vertical="center"/>
    </xf>
    <xf numFmtId="166" fontId="5" fillId="0" borderId="9" xfId="0" applyNumberFormat="1" applyFont="1" applyBorder="1" applyAlignment="1">
      <alignment horizontal="center" vertical="center"/>
    </xf>
    <xf numFmtId="164" fontId="5" fillId="0" borderId="10" xfId="0" applyFont="1" applyBorder="1" applyAlignment="1">
      <alignment horizontal="center" vertical="center"/>
    </xf>
    <xf numFmtId="164" fontId="6" fillId="0" borderId="11" xfId="0" applyFont="1" applyBorder="1" applyAlignment="1">
      <alignment vertical="center" wrapText="1"/>
    </xf>
    <xf numFmtId="165" fontId="5" fillId="0" borderId="11" xfId="0" applyNumberFormat="1" applyFont="1" applyBorder="1" applyAlignment="1">
      <alignment horizontal="center" vertical="center"/>
    </xf>
    <xf numFmtId="166" fontId="5" fillId="0" borderId="11" xfId="0" applyNumberFormat="1" applyFont="1" applyBorder="1" applyAlignment="1">
      <alignment horizontal="right" vertical="center" wrapText="1"/>
    </xf>
    <xf numFmtId="166" fontId="5" fillId="0" borderId="11" xfId="0" applyNumberFormat="1" applyFont="1" applyBorder="1" applyAlignment="1">
      <alignment horizontal="right" vertical="center"/>
    </xf>
    <xf numFmtId="166" fontId="5" fillId="0" borderId="12" xfId="0" applyNumberFormat="1" applyFont="1" applyBorder="1" applyAlignment="1">
      <alignment horizontal="center" vertical="center"/>
    </xf>
    <xf numFmtId="164" fontId="5" fillId="2" borderId="10" xfId="0" applyFont="1" applyFill="1" applyBorder="1" applyAlignment="1">
      <alignment horizontal="center" vertical="center"/>
    </xf>
    <xf numFmtId="164" fontId="6" fillId="2" borderId="11" xfId="0" applyFont="1" applyFill="1" applyBorder="1" applyAlignment="1">
      <alignment vertical="center" wrapText="1"/>
    </xf>
    <xf numFmtId="165" fontId="5" fillId="2" borderId="11" xfId="0" applyNumberFormat="1" applyFont="1" applyFill="1" applyBorder="1" applyAlignment="1">
      <alignment horizontal="center" vertical="center"/>
    </xf>
    <xf numFmtId="166" fontId="5" fillId="2" borderId="11" xfId="0" applyNumberFormat="1" applyFont="1" applyFill="1" applyBorder="1" applyAlignment="1" applyProtection="1">
      <alignment horizontal="center" vertical="center"/>
      <protection locked="0"/>
    </xf>
    <xf numFmtId="166" fontId="5" fillId="2" borderId="12" xfId="0" applyNumberFormat="1" applyFont="1" applyFill="1" applyBorder="1" applyAlignment="1">
      <alignment horizontal="center" vertical="center"/>
    </xf>
    <xf numFmtId="166" fontId="5" fillId="2" borderId="11" xfId="0" applyNumberFormat="1" applyFont="1" applyFill="1" applyBorder="1" applyAlignment="1">
      <alignment horizontal="center" vertical="center" wrapText="1"/>
    </xf>
    <xf numFmtId="166" fontId="5" fillId="2" borderId="11" xfId="0" applyNumberFormat="1" applyFont="1" applyFill="1" applyBorder="1" applyAlignment="1">
      <alignment horizontal="center" vertical="center"/>
    </xf>
    <xf numFmtId="164" fontId="5" fillId="0" borderId="11" xfId="0" applyFont="1" applyBorder="1" applyAlignment="1">
      <alignment vertical="center" wrapText="1"/>
    </xf>
    <xf numFmtId="166" fontId="5" fillId="0" borderId="11" xfId="0" applyNumberFormat="1" applyFont="1" applyBorder="1" applyAlignment="1" applyProtection="1">
      <alignment horizontal="center" vertical="center"/>
      <protection locked="0"/>
    </xf>
    <xf numFmtId="164" fontId="5" fillId="0" borderId="10" xfId="0" applyFont="1" applyBorder="1" applyAlignment="1">
      <alignment horizontal="center" vertical="center" wrapText="1"/>
    </xf>
    <xf numFmtId="164" fontId="6" fillId="2" borderId="10" xfId="0" applyFont="1" applyFill="1" applyBorder="1" applyAlignment="1">
      <alignment horizontal="center" vertical="center"/>
    </xf>
    <xf numFmtId="166" fontId="5" fillId="3" borderId="11" xfId="0" applyNumberFormat="1" applyFont="1" applyFill="1" applyBorder="1" applyAlignment="1" applyProtection="1">
      <alignment horizontal="center" vertical="center"/>
      <protection locked="0"/>
    </xf>
    <xf numFmtId="166" fontId="5" fillId="4" borderId="12" xfId="0" applyNumberFormat="1" applyFont="1" applyFill="1" applyBorder="1" applyAlignment="1">
      <alignment horizontal="center" vertical="center"/>
    </xf>
    <xf numFmtId="164" fontId="6" fillId="2" borderId="10" xfId="0" applyFont="1" applyFill="1" applyBorder="1" applyAlignment="1">
      <alignment horizontal="center" vertical="center" wrapText="1"/>
    </xf>
    <xf numFmtId="164" fontId="6" fillId="0" borderId="10" xfId="0" applyFont="1" applyBorder="1" applyAlignment="1">
      <alignment horizontal="center" vertical="center" wrapText="1"/>
    </xf>
    <xf numFmtId="164" fontId="5" fillId="0" borderId="11" xfId="0" applyFont="1" applyBorder="1" applyAlignment="1">
      <alignment vertical="center"/>
    </xf>
    <xf numFmtId="164" fontId="10" fillId="0" borderId="0" xfId="0" applyFont="1" applyAlignment="1">
      <alignment vertical="center"/>
    </xf>
    <xf numFmtId="165" fontId="6" fillId="0" borderId="11" xfId="0" applyNumberFormat="1" applyFont="1" applyBorder="1" applyAlignment="1">
      <alignment horizontal="center" vertical="center" wrapText="1"/>
    </xf>
    <xf numFmtId="166" fontId="2" fillId="0" borderId="0" xfId="0" applyNumberFormat="1" applyFont="1" applyAlignment="1">
      <alignment vertical="center"/>
    </xf>
    <xf numFmtId="164" fontId="6" fillId="0" borderId="14" xfId="0" applyFont="1" applyBorder="1" applyAlignment="1">
      <alignment horizontal="center" vertical="center" wrapText="1"/>
    </xf>
    <xf numFmtId="164" fontId="6" fillId="0" borderId="5" xfId="0" applyFont="1" applyBorder="1" applyAlignment="1">
      <alignment vertical="center" wrapText="1"/>
    </xf>
    <xf numFmtId="165" fontId="5" fillId="0" borderId="5" xfId="0" applyNumberFormat="1" applyFont="1" applyBorder="1" applyAlignment="1">
      <alignment horizontal="center" vertical="center"/>
    </xf>
    <xf numFmtId="166" fontId="5" fillId="3" borderId="5" xfId="0" applyNumberFormat="1" applyFont="1" applyFill="1" applyBorder="1" applyAlignment="1">
      <alignment horizontal="center" vertical="center"/>
    </xf>
    <xf numFmtId="166" fontId="16" fillId="0" borderId="0" xfId="0" applyNumberFormat="1" applyFont="1" applyAlignment="1">
      <alignment vertical="center"/>
    </xf>
    <xf numFmtId="164" fontId="17" fillId="0" borderId="0" xfId="0" applyFont="1" applyAlignment="1">
      <alignment horizontal="center"/>
    </xf>
    <xf numFmtId="164" fontId="17" fillId="0" borderId="0" xfId="0" applyFont="1" applyAlignment="1">
      <alignment horizontal="left" vertical="center" wrapText="1"/>
    </xf>
    <xf numFmtId="164" fontId="17" fillId="0" borderId="0" xfId="0" applyFont="1" applyAlignment="1">
      <alignment/>
    </xf>
    <xf numFmtId="164" fontId="17" fillId="0" borderId="0" xfId="0" applyFont="1" applyAlignment="1">
      <alignment horizontal="center" vertical="center" wrapText="1"/>
    </xf>
    <xf numFmtId="165" fontId="18" fillId="0" borderId="0" xfId="0" applyNumberFormat="1" applyFont="1" applyAlignment="1">
      <alignment horizontal="center"/>
    </xf>
    <xf numFmtId="164" fontId="2" fillId="3" borderId="0" xfId="0" applyFont="1" applyFill="1" applyAlignment="1">
      <alignment horizontal="right" vertical="center"/>
    </xf>
    <xf numFmtId="165" fontId="2" fillId="3" borderId="0" xfId="0" applyNumberFormat="1" applyFont="1" applyFill="1" applyAlignment="1">
      <alignment vertical="center"/>
    </xf>
    <xf numFmtId="166" fontId="3" fillId="3" borderId="0" xfId="0" applyNumberFormat="1" applyFont="1" applyFill="1" applyAlignment="1">
      <alignment vertical="center"/>
    </xf>
    <xf numFmtId="164" fontId="2" fillId="0" borderId="0" xfId="0" applyFont="1" applyAlignment="1">
      <alignment horizontal="right" vertical="center"/>
    </xf>
    <xf numFmtId="166" fontId="3" fillId="0" borderId="0" xfId="0" applyNumberFormat="1" applyFont="1" applyAlignment="1">
      <alignment vertical="center"/>
    </xf>
    <xf numFmtId="164" fontId="16" fillId="0" borderId="0" xfId="0" applyFont="1" applyAlignment="1">
      <alignment/>
    </xf>
    <xf numFmtId="164" fontId="3" fillId="0" borderId="0" xfId="0" applyFont="1" applyAlignment="1">
      <alignment/>
    </xf>
    <xf numFmtId="164" fontId="6" fillId="0" borderId="0" xfId="0" applyFont="1" applyAlignment="1">
      <alignment horizontal="right"/>
    </xf>
    <xf numFmtId="164" fontId="6" fillId="0" borderId="0" xfId="0" applyFont="1" applyAlignment="1">
      <alignment/>
    </xf>
    <xf numFmtId="165" fontId="5" fillId="0" borderId="0" xfId="0" applyNumberFormat="1" applyFont="1" applyAlignment="1">
      <alignment/>
    </xf>
    <xf numFmtId="164" fontId="19" fillId="0" borderId="0" xfId="0" applyFont="1" applyAlignment="1">
      <alignment/>
    </xf>
    <xf numFmtId="164" fontId="6" fillId="0" borderId="0" xfId="0" applyFont="1" applyBorder="1" applyAlignment="1">
      <alignment horizontal="center"/>
    </xf>
    <xf numFmtId="164" fontId="6" fillId="0" borderId="1" xfId="0" applyFont="1" applyBorder="1" applyAlignment="1">
      <alignment horizontal="center" vertical="center" wrapText="1"/>
    </xf>
    <xf numFmtId="164" fontId="6" fillId="0" borderId="17" xfId="0" applyFont="1" applyBorder="1" applyAlignment="1">
      <alignment horizontal="center" vertical="center" wrapText="1"/>
    </xf>
    <xf numFmtId="164" fontId="6" fillId="0" borderId="18" xfId="0" applyFont="1" applyBorder="1" applyAlignment="1">
      <alignment horizontal="center" vertical="center" wrapText="1"/>
    </xf>
    <xf numFmtId="164" fontId="5" fillId="0" borderId="7" xfId="0" applyFont="1" applyBorder="1" applyAlignment="1">
      <alignment horizontal="center" vertical="center" wrapText="1"/>
    </xf>
    <xf numFmtId="164" fontId="6" fillId="0" borderId="7" xfId="0" applyFont="1" applyBorder="1" applyAlignment="1">
      <alignment horizontal="left" vertical="center" wrapText="1"/>
    </xf>
    <xf numFmtId="164" fontId="5" fillId="0" borderId="8" xfId="0" applyFont="1" applyBorder="1" applyAlignment="1">
      <alignment horizontal="center" vertical="center" wrapText="1"/>
    </xf>
    <xf numFmtId="164" fontId="5" fillId="0" borderId="11" xfId="0" applyFont="1" applyBorder="1" applyAlignment="1">
      <alignment/>
    </xf>
    <xf numFmtId="166" fontId="6" fillId="0" borderId="8" xfId="0" applyNumberFormat="1" applyFont="1" applyBorder="1" applyAlignment="1">
      <alignment horizontal="right" vertical="center" wrapText="1"/>
    </xf>
    <xf numFmtId="166" fontId="6" fillId="0" borderId="9" xfId="0" applyNumberFormat="1" applyFont="1" applyBorder="1" applyAlignment="1">
      <alignment horizontal="center" vertical="center" wrapText="1"/>
    </xf>
    <xf numFmtId="164" fontId="5" fillId="2" borderId="10" xfId="0" applyFont="1" applyFill="1" applyBorder="1" applyAlignment="1">
      <alignment horizontal="center" vertical="center" wrapText="1"/>
    </xf>
    <xf numFmtId="164" fontId="6" fillId="2" borderId="10" xfId="0" applyFont="1" applyFill="1" applyBorder="1" applyAlignment="1">
      <alignment horizontal="left" vertical="center" wrapText="1"/>
    </xf>
    <xf numFmtId="164" fontId="5" fillId="2" borderId="11" xfId="0" applyFont="1" applyFill="1" applyBorder="1" applyAlignment="1">
      <alignment horizontal="center" vertical="center" wrapText="1"/>
    </xf>
    <xf numFmtId="166" fontId="5" fillId="4" borderId="11" xfId="0" applyNumberFormat="1" applyFont="1" applyFill="1" applyBorder="1" applyAlignment="1">
      <alignment horizontal="center" vertical="center" wrapText="1"/>
    </xf>
    <xf numFmtId="164" fontId="5" fillId="0" borderId="10" xfId="0" applyFont="1" applyBorder="1" applyAlignment="1">
      <alignment horizontal="left" vertical="center" wrapText="1"/>
    </xf>
    <xf numFmtId="164" fontId="5" fillId="0" borderId="11" xfId="0" applyFont="1" applyBorder="1" applyAlignment="1">
      <alignment horizontal="center" vertical="center" wrapText="1"/>
    </xf>
    <xf numFmtId="166" fontId="20" fillId="2" borderId="11" xfId="0" applyNumberFormat="1" applyFont="1" applyFill="1" applyBorder="1" applyAlignment="1">
      <alignment horizontal="center" vertical="center"/>
    </xf>
    <xf numFmtId="166" fontId="20" fillId="4" borderId="11" xfId="0" applyNumberFormat="1" applyFont="1" applyFill="1" applyBorder="1" applyAlignment="1">
      <alignment horizontal="center" vertical="center"/>
    </xf>
    <xf numFmtId="164" fontId="6" fillId="0" borderId="10" xfId="0" applyFont="1" applyBorder="1" applyAlignment="1">
      <alignment horizontal="left" vertical="center" wrapText="1"/>
    </xf>
    <xf numFmtId="166" fontId="2" fillId="0" borderId="0" xfId="0" applyNumberFormat="1" applyFont="1" applyAlignment="1">
      <alignment/>
    </xf>
    <xf numFmtId="166" fontId="6" fillId="2" borderId="19" xfId="0" applyNumberFormat="1" applyFont="1" applyFill="1" applyBorder="1" applyAlignment="1">
      <alignment horizontal="center" vertical="center" wrapText="1"/>
    </xf>
    <xf numFmtId="164" fontId="5" fillId="2" borderId="20" xfId="0" applyFont="1" applyFill="1" applyBorder="1" applyAlignment="1">
      <alignment horizontal="center" vertical="center" wrapText="1"/>
    </xf>
    <xf numFmtId="164" fontId="5" fillId="2" borderId="14" xfId="0" applyFont="1" applyFill="1" applyBorder="1" applyAlignment="1">
      <alignment horizontal="center" vertical="center" wrapText="1"/>
    </xf>
    <xf numFmtId="164" fontId="6" fillId="2" borderId="14" xfId="0" applyFont="1" applyFill="1" applyBorder="1" applyAlignment="1">
      <alignment horizontal="left" vertical="center" wrapText="1"/>
    </xf>
    <xf numFmtId="164" fontId="5" fillId="2" borderId="5" xfId="0" applyFont="1" applyFill="1" applyBorder="1" applyAlignment="1">
      <alignment horizontal="center" vertical="center" wrapText="1"/>
    </xf>
    <xf numFmtId="166" fontId="5" fillId="2" borderId="5" xfId="0" applyNumberFormat="1" applyFont="1" applyFill="1" applyBorder="1" applyAlignment="1">
      <alignment horizontal="center" vertical="center"/>
    </xf>
    <xf numFmtId="166" fontId="5" fillId="4" borderId="5" xfId="0" applyNumberFormat="1" applyFont="1" applyFill="1" applyBorder="1" applyAlignment="1">
      <alignment horizontal="center" vertical="center"/>
    </xf>
    <xf numFmtId="164" fontId="13" fillId="0" borderId="0" xfId="0" applyFont="1" applyAlignment="1">
      <alignment/>
    </xf>
    <xf numFmtId="164" fontId="21" fillId="0" borderId="0" xfId="0" applyFont="1" applyAlignment="1">
      <alignment/>
    </xf>
    <xf numFmtId="164" fontId="5" fillId="0" borderId="0" xfId="0" applyFont="1" applyBorder="1" applyAlignment="1">
      <alignment horizontal="left" vertical="center" wrapText="1"/>
    </xf>
    <xf numFmtId="164" fontId="5" fillId="0" borderId="0" xfId="0" applyFont="1" applyBorder="1" applyAlignment="1">
      <alignment horizontal="center"/>
    </xf>
    <xf numFmtId="164" fontId="5" fillId="0" borderId="0" xfId="0" applyFont="1" applyAlignment="1">
      <alignment horizontal="center"/>
    </xf>
    <xf numFmtId="166" fontId="5" fillId="0" borderId="0" xfId="0" applyNumberFormat="1" applyFont="1" applyAlignment="1">
      <alignment horizontal="right"/>
    </xf>
    <xf numFmtId="170" fontId="21" fillId="0" borderId="0" xfId="0" applyNumberFormat="1" applyFont="1" applyAlignment="1">
      <alignment horizontal="left"/>
    </xf>
    <xf numFmtId="164" fontId="7" fillId="0" borderId="0" xfId="0" applyFont="1" applyBorder="1" applyAlignment="1">
      <alignment/>
    </xf>
    <xf numFmtId="166" fontId="6" fillId="0" borderId="0" xfId="0" applyNumberFormat="1" applyFont="1" applyAlignment="1">
      <alignment horizontal="right"/>
    </xf>
    <xf numFmtId="164" fontId="7" fillId="0" borderId="1" xfId="20" applyFont="1" applyBorder="1" applyAlignment="1">
      <alignment horizontal="center" vertical="center" wrapText="1"/>
      <protection/>
    </xf>
    <xf numFmtId="164" fontId="7" fillId="0" borderId="2" xfId="20" applyFont="1" applyBorder="1" applyAlignment="1">
      <alignment horizontal="center" vertical="center" wrapText="1"/>
      <protection/>
    </xf>
    <xf numFmtId="164" fontId="6" fillId="0" borderId="21" xfId="0" applyFont="1" applyBorder="1" applyAlignment="1">
      <alignment horizontal="center" vertical="center" wrapText="1"/>
    </xf>
    <xf numFmtId="164" fontId="6" fillId="0" borderId="22" xfId="0" applyFont="1" applyBorder="1" applyAlignment="1">
      <alignment horizontal="center" vertical="center" wrapText="1"/>
    </xf>
    <xf numFmtId="170" fontId="21" fillId="0" borderId="0" xfId="0" applyNumberFormat="1" applyFont="1" applyBorder="1" applyAlignment="1">
      <alignment horizontal="left" vertical="center" wrapText="1"/>
    </xf>
    <xf numFmtId="164" fontId="4" fillId="0" borderId="0" xfId="0" applyFont="1" applyBorder="1" applyAlignment="1">
      <alignment horizontal="center" vertical="center"/>
    </xf>
    <xf numFmtId="164" fontId="4" fillId="0" borderId="0" xfId="0" applyFont="1" applyBorder="1" applyAlignment="1">
      <alignment horizontal="center" vertical="center" wrapText="1"/>
    </xf>
    <xf numFmtId="164" fontId="6" fillId="0" borderId="23" xfId="0" applyFont="1" applyBorder="1" applyAlignment="1">
      <alignment horizontal="center" vertical="center" wrapText="1"/>
    </xf>
    <xf numFmtId="165" fontId="4" fillId="3" borderId="7" xfId="20" applyNumberFormat="1" applyFont="1" applyFill="1" applyBorder="1" applyAlignment="1">
      <alignment horizontal="center" vertical="center"/>
      <protection/>
    </xf>
    <xf numFmtId="164" fontId="4" fillId="3" borderId="8" xfId="20" applyFont="1" applyFill="1" applyBorder="1" applyAlignment="1">
      <alignment horizontal="left" vertical="center" wrapText="1"/>
      <protection/>
    </xf>
    <xf numFmtId="166" fontId="5" fillId="0" borderId="8" xfId="0" applyNumberFormat="1" applyFont="1" applyBorder="1" applyAlignment="1">
      <alignment horizontal="center" vertical="center" wrapText="1"/>
    </xf>
    <xf numFmtId="166" fontId="5" fillId="3" borderId="8" xfId="0" applyNumberFormat="1" applyFont="1" applyFill="1" applyBorder="1" applyAlignment="1">
      <alignment horizontal="center" vertical="center" wrapText="1"/>
    </xf>
    <xf numFmtId="166" fontId="5" fillId="0" borderId="9" xfId="0" applyNumberFormat="1" applyFont="1" applyBorder="1" applyAlignment="1">
      <alignment horizontal="center" vertical="center" wrapText="1"/>
    </xf>
    <xf numFmtId="165" fontId="4" fillId="3" borderId="10" xfId="20" applyNumberFormat="1" applyFont="1" applyFill="1" applyBorder="1" applyAlignment="1">
      <alignment horizontal="center" vertical="center"/>
      <protection/>
    </xf>
    <xf numFmtId="164" fontId="4" fillId="3" borderId="11" xfId="20" applyFont="1" applyFill="1" applyBorder="1" applyAlignment="1">
      <alignment horizontal="left" vertical="center" wrapText="1"/>
      <protection/>
    </xf>
    <xf numFmtId="171" fontId="21" fillId="0" borderId="0" xfId="0" applyNumberFormat="1" applyFont="1" applyAlignment="1">
      <alignment horizontal="right"/>
    </xf>
    <xf numFmtId="165" fontId="4" fillId="3" borderId="11" xfId="20" applyNumberFormat="1" applyFont="1" applyFill="1" applyBorder="1" applyAlignment="1">
      <alignment horizontal="left" vertical="center" wrapText="1"/>
      <protection/>
    </xf>
    <xf numFmtId="164" fontId="4" fillId="3" borderId="11" xfId="20" applyFont="1" applyFill="1" applyBorder="1" applyAlignment="1">
      <alignment horizontal="left" vertical="center"/>
      <protection/>
    </xf>
    <xf numFmtId="166" fontId="5" fillId="0" borderId="11" xfId="0" applyNumberFormat="1" applyFont="1" applyBorder="1" applyAlignment="1">
      <alignment horizontal="right"/>
    </xf>
    <xf numFmtId="170" fontId="21" fillId="0" borderId="0" xfId="0" applyNumberFormat="1" applyFont="1" applyAlignment="1">
      <alignment horizontal="left" vertical="center"/>
    </xf>
    <xf numFmtId="166" fontId="5" fillId="0" borderId="12" xfId="0" applyNumberFormat="1" applyFont="1" applyBorder="1" applyAlignment="1">
      <alignment horizontal="center" vertical="center" wrapText="1"/>
    </xf>
    <xf numFmtId="165" fontId="2" fillId="3" borderId="10" xfId="20" applyNumberFormat="1" applyFont="1" applyFill="1" applyBorder="1" applyAlignment="1">
      <alignment horizontal="center" vertical="center"/>
      <protection/>
    </xf>
    <xf numFmtId="165" fontId="2" fillId="3" borderId="14" xfId="20" applyNumberFormat="1" applyFont="1" applyFill="1" applyBorder="1" applyAlignment="1">
      <alignment horizontal="center" vertical="center"/>
      <protection/>
    </xf>
    <xf numFmtId="164" fontId="4" fillId="3" borderId="5" xfId="20" applyFont="1" applyFill="1" applyBorder="1" applyAlignment="1">
      <alignment horizontal="left" vertical="center" wrapText="1"/>
      <protection/>
    </xf>
    <xf numFmtId="166" fontId="5" fillId="0" borderId="5" xfId="0" applyNumberFormat="1" applyFont="1" applyBorder="1" applyAlignment="1">
      <alignment horizontal="center" vertical="center" wrapText="1"/>
    </xf>
    <xf numFmtId="172" fontId="8" fillId="0" borderId="0" xfId="0" applyNumberFormat="1" applyFont="1" applyAlignment="1">
      <alignment/>
    </xf>
    <xf numFmtId="164" fontId="8" fillId="0" borderId="0" xfId="0" applyFont="1" applyAlignment="1">
      <alignment/>
    </xf>
    <xf numFmtId="164" fontId="5" fillId="0" borderId="0" xfId="0" applyFont="1" applyAlignment="1">
      <alignment horizontal="center" vertical="center" wrapText="1"/>
    </xf>
    <xf numFmtId="164" fontId="4" fillId="0" borderId="0" xfId="0" applyFont="1" applyBorder="1" applyAlignment="1">
      <alignment horizontal="left" vertical="center" wrapText="1"/>
    </xf>
    <xf numFmtId="166" fontId="5" fillId="0" borderId="0" xfId="0" applyNumberFormat="1" applyFont="1" applyAlignment="1">
      <alignment horizontal="right" vertical="center" wrapText="1"/>
    </xf>
    <xf numFmtId="164" fontId="5" fillId="0" borderId="0" xfId="0" applyFont="1" applyAlignment="1">
      <alignment horizontal="left" vertical="center" wrapText="1"/>
    </xf>
    <xf numFmtId="164" fontId="7" fillId="0" borderId="0" xfId="0" applyFont="1" applyAlignment="1">
      <alignment horizontal="right"/>
    </xf>
    <xf numFmtId="164" fontId="22" fillId="0" borderId="0" xfId="0" applyFont="1" applyBorder="1" applyAlignment="1">
      <alignment horizontal="center"/>
    </xf>
    <xf numFmtId="164" fontId="22" fillId="0" borderId="0" xfId="0" applyFont="1" applyAlignment="1">
      <alignment/>
    </xf>
    <xf numFmtId="164" fontId="22" fillId="0" borderId="0" xfId="0" applyFont="1" applyAlignment="1">
      <alignment horizontal="center"/>
    </xf>
    <xf numFmtId="164" fontId="7" fillId="0" borderId="4" xfId="0" applyFont="1" applyBorder="1" applyAlignment="1">
      <alignment horizontal="center" vertical="center" wrapText="1"/>
    </xf>
    <xf numFmtId="164" fontId="23" fillId="0" borderId="0" xfId="0" applyFont="1" applyAlignment="1">
      <alignment vertical="center" wrapText="1"/>
    </xf>
    <xf numFmtId="164" fontId="23" fillId="0" borderId="0" xfId="0" applyFont="1" applyAlignment="1">
      <alignment horizontal="center" vertical="center" wrapText="1"/>
    </xf>
    <xf numFmtId="164" fontId="18" fillId="0" borderId="0" xfId="0" applyFont="1" applyAlignment="1">
      <alignment/>
    </xf>
    <xf numFmtId="164" fontId="22" fillId="0" borderId="24" xfId="0" applyFont="1" applyBorder="1" applyAlignment="1">
      <alignment horizontal="center" vertical="center" wrapText="1"/>
    </xf>
    <xf numFmtId="164" fontId="7" fillId="0" borderId="25" xfId="20" applyFont="1" applyBorder="1" applyAlignment="1">
      <alignment horizontal="left" vertical="center" wrapText="1"/>
      <protection/>
    </xf>
    <xf numFmtId="164" fontId="22" fillId="0" borderId="25" xfId="0" applyFont="1" applyBorder="1" applyAlignment="1">
      <alignment horizontal="center" vertical="center" wrapText="1"/>
    </xf>
    <xf numFmtId="164" fontId="22" fillId="0" borderId="21" xfId="0" applyFont="1" applyBorder="1" applyAlignment="1">
      <alignment horizontal="center" vertical="center" wrapText="1"/>
    </xf>
    <xf numFmtId="164" fontId="22" fillId="0" borderId="0" xfId="0" applyFont="1" applyAlignment="1">
      <alignment horizontal="center" vertical="center" wrapText="1"/>
    </xf>
    <xf numFmtId="164" fontId="18" fillId="0" borderId="0" xfId="0" applyFont="1" applyAlignment="1">
      <alignment horizontal="center" vertical="center"/>
    </xf>
    <xf numFmtId="164" fontId="18" fillId="0" borderId="0" xfId="0" applyFont="1" applyAlignment="1">
      <alignment horizontal="center" vertical="center" wrapText="1"/>
    </xf>
    <xf numFmtId="165" fontId="18" fillId="0" borderId="10" xfId="0" applyNumberFormat="1" applyFont="1" applyBorder="1" applyAlignment="1">
      <alignment horizontal="center" vertical="center"/>
    </xf>
    <xf numFmtId="164" fontId="7" fillId="0" borderId="11" xfId="0" applyFont="1" applyBorder="1" applyAlignment="1">
      <alignment horizontal="left" vertical="center"/>
    </xf>
    <xf numFmtId="164" fontId="18" fillId="0" borderId="11" xfId="0" applyFont="1" applyBorder="1" applyAlignment="1">
      <alignment horizontal="center"/>
    </xf>
    <xf numFmtId="164" fontId="18" fillId="0" borderId="12" xfId="0" applyFont="1" applyBorder="1" applyAlignment="1">
      <alignment horizontal="center"/>
    </xf>
    <xf numFmtId="164" fontId="4" fillId="0" borderId="11" xfId="0" applyFont="1" applyBorder="1" applyAlignment="1">
      <alignment horizontal="left" vertical="center"/>
    </xf>
    <xf numFmtId="164" fontId="18" fillId="0" borderId="10" xfId="0" applyFont="1" applyBorder="1" applyAlignment="1">
      <alignment horizontal="center" vertical="center" wrapText="1"/>
    </xf>
    <xf numFmtId="164" fontId="4" fillId="0" borderId="11" xfId="0" applyFont="1" applyBorder="1" applyAlignment="1">
      <alignment horizontal="center"/>
    </xf>
    <xf numFmtId="165" fontId="22" fillId="0" borderId="14" xfId="0" applyNumberFormat="1" applyFont="1" applyBorder="1" applyAlignment="1">
      <alignment horizontal="center" vertical="center"/>
    </xf>
    <xf numFmtId="164" fontId="24" fillId="0" borderId="5" xfId="0" applyFont="1" applyBorder="1" applyAlignment="1">
      <alignment horizontal="left" vertical="center"/>
    </xf>
    <xf numFmtId="164" fontId="24" fillId="0" borderId="5" xfId="0" applyFont="1" applyBorder="1" applyAlignment="1">
      <alignment horizontal="center"/>
    </xf>
    <xf numFmtId="164" fontId="25" fillId="0" borderId="23" xfId="0" applyFont="1" applyBorder="1" applyAlignment="1">
      <alignment horizontal="center"/>
    </xf>
    <xf numFmtId="165" fontId="18" fillId="0" borderId="0" xfId="0" applyNumberFormat="1" applyFont="1" applyAlignment="1">
      <alignment horizontal="center" vertical="center"/>
    </xf>
    <xf numFmtId="164" fontId="18" fillId="0" borderId="0" xfId="0" applyFont="1" applyAlignment="1">
      <alignment horizontal="left" vertical="center"/>
    </xf>
    <xf numFmtId="164" fontId="26" fillId="0" borderId="0" xfId="0" applyFont="1" applyAlignment="1">
      <alignment/>
    </xf>
    <xf numFmtId="173" fontId="18" fillId="0" borderId="0" xfId="0" applyNumberFormat="1" applyFont="1" applyAlignment="1">
      <alignment horizontal="left"/>
    </xf>
    <xf numFmtId="164" fontId="18" fillId="0" borderId="0" xfId="0" applyFont="1" applyBorder="1" applyAlignment="1">
      <alignment horizontal="center"/>
    </xf>
    <xf numFmtId="164" fontId="18" fillId="0" borderId="0" xfId="0" applyFont="1" applyAlignment="1">
      <alignment horizontal="center"/>
    </xf>
    <xf numFmtId="164" fontId="27" fillId="0" borderId="0" xfId="0" applyFont="1" applyBorder="1" applyAlignment="1">
      <alignment horizontal="center" wrapText="1"/>
    </xf>
    <xf numFmtId="164" fontId="7" fillId="0" borderId="0" xfId="0" applyFont="1" applyAlignment="1">
      <alignment horizontal="center"/>
    </xf>
    <xf numFmtId="164" fontId="4" fillId="0" borderId="0" xfId="0" applyFont="1" applyAlignment="1">
      <alignment horizontal="right"/>
    </xf>
    <xf numFmtId="167" fontId="7" fillId="0" borderId="26" xfId="0" applyNumberFormat="1" applyFont="1" applyBorder="1" applyAlignment="1">
      <alignment horizontal="center" vertical="center" wrapText="1"/>
    </xf>
    <xf numFmtId="167" fontId="18" fillId="0" borderId="0" xfId="0" applyNumberFormat="1" applyFont="1" applyAlignment="1">
      <alignment horizontal="center" vertical="center" wrapText="1"/>
    </xf>
    <xf numFmtId="164" fontId="7" fillId="0" borderId="10" xfId="0" applyFont="1" applyBorder="1" applyAlignment="1">
      <alignment vertical="center" wrapText="1"/>
    </xf>
    <xf numFmtId="164" fontId="4" fillId="0" borderId="12" xfId="0" applyFont="1" applyBorder="1" applyAlignment="1">
      <alignment horizontal="center" wrapText="1"/>
    </xf>
    <xf numFmtId="164" fontId="4" fillId="0" borderId="10" xfId="0" applyFont="1" applyBorder="1" applyAlignment="1">
      <alignment horizontal="left" vertical="center"/>
    </xf>
    <xf numFmtId="166" fontId="4" fillId="0" borderId="11" xfId="0" applyNumberFormat="1" applyFont="1" applyBorder="1" applyAlignment="1">
      <alignment horizontal="left" vertical="center" wrapText="1"/>
    </xf>
    <xf numFmtId="166" fontId="4" fillId="0" borderId="11" xfId="0" applyNumberFormat="1" applyFont="1" applyBorder="1" applyAlignment="1">
      <alignment horizontal="center" vertical="center" wrapText="1"/>
    </xf>
    <xf numFmtId="166" fontId="4" fillId="0" borderId="11" xfId="0" applyNumberFormat="1" applyFont="1" applyBorder="1" applyAlignment="1">
      <alignment/>
    </xf>
    <xf numFmtId="164" fontId="7" fillId="0" borderId="12" xfId="0" applyFont="1" applyBorder="1" applyAlignment="1">
      <alignment wrapText="1"/>
    </xf>
    <xf numFmtId="164" fontId="4" fillId="0" borderId="10" xfId="0" applyFont="1" applyBorder="1" applyAlignment="1">
      <alignment horizontal="left" wrapText="1"/>
    </xf>
    <xf numFmtId="164" fontId="4" fillId="0" borderId="14" xfId="0" applyFont="1" applyBorder="1" applyAlignment="1">
      <alignment horizontal="left" wrapText="1"/>
    </xf>
    <xf numFmtId="166" fontId="4" fillId="0" borderId="5" xfId="0" applyNumberFormat="1" applyFont="1" applyBorder="1" applyAlignment="1">
      <alignment horizontal="left" vertical="center" wrapText="1"/>
    </xf>
    <xf numFmtId="166" fontId="4" fillId="0" borderId="5" xfId="0" applyNumberFormat="1" applyFont="1" applyBorder="1" applyAlignment="1">
      <alignment horizontal="center" vertical="center" wrapText="1"/>
    </xf>
    <xf numFmtId="166" fontId="4" fillId="0" borderId="5" xfId="0" applyNumberFormat="1" applyFont="1" applyBorder="1" applyAlignment="1">
      <alignment/>
    </xf>
    <xf numFmtId="164" fontId="4" fillId="0" borderId="23" xfId="0" applyFont="1" applyBorder="1" applyAlignment="1">
      <alignment/>
    </xf>
    <xf numFmtId="165" fontId="4" fillId="0" borderId="0" xfId="0" applyNumberFormat="1" applyFont="1" applyAlignment="1">
      <alignment horizontal="center" vertical="center"/>
    </xf>
    <xf numFmtId="165" fontId="4" fillId="0" borderId="0" xfId="0" applyNumberFormat="1" applyFont="1" applyAlignment="1">
      <alignment horizontal="center" vertical="center" textRotation="90" wrapText="1"/>
    </xf>
    <xf numFmtId="164" fontId="4" fillId="0" borderId="0" xfId="0" applyFont="1" applyAlignment="1">
      <alignment vertical="center" wrapText="1"/>
    </xf>
    <xf numFmtId="164" fontId="4" fillId="0" borderId="15" xfId="0" applyFont="1" applyBorder="1" applyAlignment="1">
      <alignment horizontal="right"/>
    </xf>
    <xf numFmtId="164" fontId="7" fillId="0" borderId="27" xfId="0" applyFont="1" applyBorder="1" applyAlignment="1">
      <alignment horizontal="center" vertical="center" wrapText="1"/>
    </xf>
    <xf numFmtId="164" fontId="7" fillId="0" borderId="0" xfId="0" applyFont="1" applyAlignment="1">
      <alignment vertical="center" wrapText="1"/>
    </xf>
    <xf numFmtId="164" fontId="4" fillId="0" borderId="10" xfId="0" applyFont="1" applyBorder="1" applyAlignment="1">
      <alignment horizontal="center" vertical="center"/>
    </xf>
    <xf numFmtId="164" fontId="4" fillId="0" borderId="12" xfId="0" applyFont="1" applyBorder="1" applyAlignment="1">
      <alignment horizontal="center" vertical="center" wrapText="1"/>
    </xf>
    <xf numFmtId="164" fontId="4" fillId="0" borderId="0" xfId="0" applyFont="1" applyAlignment="1">
      <alignment horizontal="center" vertical="center"/>
    </xf>
    <xf numFmtId="166" fontId="4" fillId="0" borderId="12" xfId="0" applyNumberFormat="1" applyFont="1" applyBorder="1" applyAlignment="1">
      <alignment horizontal="center" vertical="center" wrapText="1"/>
    </xf>
    <xf numFmtId="164" fontId="4" fillId="0" borderId="28" xfId="0" applyFont="1" applyBorder="1" applyAlignment="1">
      <alignment horizontal="left" wrapText="1"/>
    </xf>
    <xf numFmtId="166" fontId="4" fillId="0" borderId="18" xfId="0" applyNumberFormat="1" applyFont="1" applyBorder="1" applyAlignment="1">
      <alignment/>
    </xf>
    <xf numFmtId="166" fontId="4" fillId="0" borderId="12" xfId="0" applyNumberFormat="1" applyFont="1" applyBorder="1" applyAlignment="1">
      <alignment/>
    </xf>
    <xf numFmtId="166" fontId="4" fillId="0" borderId="29" xfId="0" applyNumberFormat="1" applyFont="1" applyBorder="1" applyAlignment="1">
      <alignment/>
    </xf>
    <xf numFmtId="166" fontId="4" fillId="0" borderId="30" xfId="0" applyNumberFormat="1" applyFont="1" applyBorder="1" applyAlignment="1">
      <alignment/>
    </xf>
    <xf numFmtId="166" fontId="4" fillId="0" borderId="23" xfId="0" applyNumberFormat="1" applyFont="1" applyBorder="1" applyAlignment="1">
      <alignment/>
    </xf>
    <xf numFmtId="164" fontId="4" fillId="0" borderId="12" xfId="0" applyFont="1" applyBorder="1" applyAlignment="1">
      <alignment/>
    </xf>
    <xf numFmtId="164" fontId="4" fillId="0" borderId="31" xfId="0" applyFont="1" applyBorder="1" applyAlignment="1">
      <alignment/>
    </xf>
    <xf numFmtId="164" fontId="4" fillId="0" borderId="32" xfId="0" applyFont="1" applyBorder="1" applyAlignment="1">
      <alignment horizontal="left" wrapText="1"/>
    </xf>
    <xf numFmtId="166" fontId="4" fillId="0" borderId="33" xfId="0" applyNumberFormat="1" applyFont="1" applyBorder="1" applyAlignment="1">
      <alignment/>
    </xf>
    <xf numFmtId="164" fontId="4" fillId="0" borderId="0" xfId="0" applyFont="1" applyAlignment="1">
      <alignment horizontal="left" wrapText="1"/>
    </xf>
    <xf numFmtId="164" fontId="4" fillId="0" borderId="0" xfId="0" applyFont="1" applyBorder="1" applyAlignment="1">
      <alignment horizontal="left"/>
    </xf>
    <xf numFmtId="164" fontId="4" fillId="0" borderId="0" xfId="0" applyFont="1" applyBorder="1" applyAlignment="1">
      <alignment horizontal="center"/>
    </xf>
    <xf numFmtId="164" fontId="4" fillId="0" borderId="0" xfId="0" applyFont="1" applyAlignment="1">
      <alignment horizontal="justify"/>
    </xf>
    <xf numFmtId="164" fontId="27" fillId="0" borderId="0" xfId="0" applyFont="1" applyBorder="1" applyAlignment="1">
      <alignment horizontal="center"/>
    </xf>
    <xf numFmtId="164" fontId="7" fillId="0" borderId="0" xfId="0" applyFont="1" applyBorder="1" applyAlignment="1">
      <alignment/>
    </xf>
    <xf numFmtId="164" fontId="4" fillId="0" borderId="24" xfId="0" applyFont="1" applyBorder="1" applyAlignment="1">
      <alignment horizontal="center" vertical="center"/>
    </xf>
    <xf numFmtId="164" fontId="7" fillId="0" borderId="25" xfId="0" applyFont="1" applyBorder="1" applyAlignment="1">
      <alignment horizontal="center" vertical="center" wrapText="1"/>
    </xf>
    <xf numFmtId="164" fontId="4" fillId="0" borderId="25" xfId="0" applyFont="1" applyBorder="1" applyAlignment="1">
      <alignment horizontal="center" vertical="center" wrapText="1"/>
    </xf>
    <xf numFmtId="164" fontId="4" fillId="0" borderId="21" xfId="0" applyFont="1" applyBorder="1" applyAlignment="1">
      <alignment horizontal="center" vertical="center" wrapText="1"/>
    </xf>
    <xf numFmtId="164" fontId="4" fillId="0" borderId="34" xfId="0" applyFont="1" applyBorder="1" applyAlignment="1">
      <alignment horizontal="left"/>
    </xf>
    <xf numFmtId="164" fontId="4" fillId="0" borderId="12" xfId="0" applyFont="1" applyBorder="1" applyAlignment="1">
      <alignment horizontal="center" vertical="top" wrapText="1"/>
    </xf>
    <xf numFmtId="164" fontId="4" fillId="0" borderId="7" xfId="0" applyFont="1" applyBorder="1" applyAlignment="1">
      <alignment horizontal="center" vertical="center"/>
    </xf>
    <xf numFmtId="164" fontId="28" fillId="0" borderId="11" xfId="0" applyFont="1" applyBorder="1" applyAlignment="1">
      <alignment horizontal="center"/>
    </xf>
    <xf numFmtId="164" fontId="4" fillId="0" borderId="11" xfId="0" applyFont="1" applyBorder="1" applyAlignment="1">
      <alignment horizontal="center" wrapText="1"/>
    </xf>
    <xf numFmtId="165" fontId="4" fillId="0" borderId="10" xfId="0" applyNumberFormat="1" applyFont="1" applyBorder="1" applyAlignment="1">
      <alignment horizontal="center" vertical="center"/>
    </xf>
    <xf numFmtId="164" fontId="0" fillId="0" borderId="11" xfId="0" applyFont="1" applyBorder="1" applyAlignment="1">
      <alignment horizontal="left"/>
    </xf>
    <xf numFmtId="167" fontId="0" fillId="0" borderId="11" xfId="0" applyNumberFormat="1" applyFont="1" applyBorder="1" applyAlignment="1">
      <alignment horizontal="center" vertical="center"/>
    </xf>
    <xf numFmtId="164" fontId="0" fillId="0" borderId="11" xfId="0" applyFont="1" applyBorder="1" applyAlignment="1">
      <alignment/>
    </xf>
    <xf numFmtId="164" fontId="4" fillId="0" borderId="35" xfId="0" applyFont="1" applyBorder="1" applyAlignment="1">
      <alignment/>
    </xf>
    <xf numFmtId="165" fontId="4" fillId="0" borderId="36" xfId="0" applyNumberFormat="1" applyFont="1" applyBorder="1" applyAlignment="1">
      <alignment horizontal="center" vertical="center"/>
    </xf>
    <xf numFmtId="164" fontId="0" fillId="0" borderId="18" xfId="0" applyFont="1" applyBorder="1" applyAlignment="1">
      <alignment/>
    </xf>
    <xf numFmtId="167" fontId="0" fillId="0" borderId="18" xfId="0" applyNumberFormat="1" applyFont="1" applyBorder="1" applyAlignment="1">
      <alignment horizontal="center" vertical="center"/>
    </xf>
    <xf numFmtId="164" fontId="4" fillId="0" borderId="31" xfId="0" applyFont="1" applyBorder="1" applyAlignment="1">
      <alignment horizontal="center" vertical="top" wrapText="1"/>
    </xf>
    <xf numFmtId="164" fontId="4" fillId="0" borderId="37" xfId="0" applyFont="1" applyBorder="1" applyAlignment="1">
      <alignment horizontal="center"/>
    </xf>
    <xf numFmtId="164" fontId="0" fillId="0" borderId="11" xfId="0" applyFont="1" applyBorder="1" applyAlignment="1">
      <alignment horizontal="center"/>
    </xf>
    <xf numFmtId="164" fontId="4" fillId="0" borderId="14" xfId="0" applyFont="1" applyBorder="1" applyAlignment="1">
      <alignment horizontal="center"/>
    </xf>
    <xf numFmtId="164" fontId="0" fillId="0" borderId="5" xfId="0" applyFont="1" applyBorder="1" applyAlignment="1">
      <alignment/>
    </xf>
    <xf numFmtId="164" fontId="0" fillId="0" borderId="5" xfId="0" applyFont="1" applyBorder="1" applyAlignment="1">
      <alignment horizontal="center"/>
    </xf>
    <xf numFmtId="164" fontId="4" fillId="0" borderId="6" xfId="0" applyFont="1" applyBorder="1" applyAlignment="1">
      <alignment horizontal="center" vertical="top" wrapText="1"/>
    </xf>
    <xf numFmtId="164" fontId="4" fillId="0" borderId="34" xfId="0" applyFont="1" applyBorder="1" applyAlignment="1">
      <alignment/>
    </xf>
    <xf numFmtId="164" fontId="4" fillId="0" borderId="0" xfId="0" applyFont="1" applyAlignment="1">
      <alignment horizontal="left"/>
    </xf>
    <xf numFmtId="164" fontId="4" fillId="0" borderId="0" xfId="0" applyFont="1" applyAlignment="1">
      <alignment horizontal="center"/>
    </xf>
    <xf numFmtId="174" fontId="4" fillId="0" borderId="0" xfId="0" applyNumberFormat="1" applyFont="1" applyAlignment="1">
      <alignment/>
    </xf>
    <xf numFmtId="174" fontId="7" fillId="0" borderId="0" xfId="0" applyNumberFormat="1" applyFont="1" applyAlignment="1">
      <alignment horizontal="right"/>
    </xf>
    <xf numFmtId="164" fontId="4" fillId="0" borderId="0" xfId="0" applyFont="1" applyBorder="1" applyAlignment="1">
      <alignment/>
    </xf>
    <xf numFmtId="164" fontId="7" fillId="0" borderId="0" xfId="0" applyFont="1" applyBorder="1" applyAlignment="1">
      <alignment horizontal="right"/>
    </xf>
    <xf numFmtId="164" fontId="30" fillId="0" borderId="0" xfId="0" applyFont="1" applyBorder="1" applyAlignment="1">
      <alignment horizontal="center"/>
    </xf>
    <xf numFmtId="164" fontId="5" fillId="0" borderId="1" xfId="0" applyFont="1" applyBorder="1" applyAlignment="1">
      <alignment horizontal="center" vertical="center" wrapText="1"/>
    </xf>
    <xf numFmtId="164" fontId="5" fillId="0" borderId="16" xfId="0" applyFont="1" applyBorder="1" applyAlignment="1">
      <alignment horizontal="center" vertical="center" wrapText="1"/>
    </xf>
    <xf numFmtId="164" fontId="5" fillId="0" borderId="2" xfId="0" applyFont="1" applyBorder="1" applyAlignment="1">
      <alignment horizontal="center" vertical="center" wrapText="1"/>
    </xf>
    <xf numFmtId="164" fontId="5" fillId="0" borderId="25" xfId="0" applyFont="1" applyBorder="1" applyAlignment="1">
      <alignment horizontal="center" vertical="center" wrapText="1"/>
    </xf>
    <xf numFmtId="164" fontId="5" fillId="0" borderId="4" xfId="0" applyFont="1" applyBorder="1" applyAlignment="1">
      <alignment horizontal="center" vertical="center" wrapText="1"/>
    </xf>
    <xf numFmtId="174" fontId="21" fillId="0" borderId="0" xfId="0" applyNumberFormat="1" applyFont="1" applyAlignment="1">
      <alignment vertical="center" wrapText="1"/>
    </xf>
    <xf numFmtId="164" fontId="21" fillId="0" borderId="0" xfId="0" applyFont="1" applyAlignment="1">
      <alignment vertical="center" wrapText="1"/>
    </xf>
    <xf numFmtId="164" fontId="5" fillId="0" borderId="5" xfId="0" applyFont="1" applyBorder="1" applyAlignment="1">
      <alignment horizontal="center" vertical="center" wrapText="1"/>
    </xf>
    <xf numFmtId="164" fontId="5" fillId="0" borderId="6" xfId="0" applyFont="1" applyBorder="1" applyAlignment="1">
      <alignment horizontal="center" vertical="center" wrapText="1"/>
    </xf>
    <xf numFmtId="174" fontId="21" fillId="0" borderId="0" xfId="0" applyNumberFormat="1" applyFont="1" applyAlignment="1">
      <alignment horizontal="center" vertical="center" wrapText="1"/>
    </xf>
    <xf numFmtId="164" fontId="21" fillId="0" borderId="0" xfId="0" applyFont="1" applyAlignment="1">
      <alignment horizontal="center" vertical="center" wrapText="1"/>
    </xf>
    <xf numFmtId="165" fontId="5" fillId="0" borderId="24" xfId="0" applyNumberFormat="1" applyFont="1" applyBorder="1" applyAlignment="1">
      <alignment horizontal="center" vertical="center"/>
    </xf>
    <xf numFmtId="164" fontId="5" fillId="0" borderId="25" xfId="0" applyFont="1" applyBorder="1" applyAlignment="1">
      <alignment horizontal="left" vertical="center" wrapText="1"/>
    </xf>
    <xf numFmtId="164" fontId="5" fillId="0" borderId="25" xfId="0" applyFont="1" applyBorder="1" applyAlignment="1">
      <alignment horizontal="right" vertical="center" wrapText="1"/>
    </xf>
    <xf numFmtId="164" fontId="5" fillId="0" borderId="25" xfId="0" applyFont="1" applyBorder="1" applyAlignment="1">
      <alignment vertical="center" wrapText="1"/>
    </xf>
    <xf numFmtId="164" fontId="5" fillId="0" borderId="21" xfId="0" applyFont="1" applyBorder="1" applyAlignment="1">
      <alignment vertical="center" wrapText="1"/>
    </xf>
    <xf numFmtId="165" fontId="5" fillId="0" borderId="10" xfId="0" applyNumberFormat="1" applyFont="1" applyBorder="1" applyAlignment="1">
      <alignment horizontal="center" vertical="center"/>
    </xf>
    <xf numFmtId="164" fontId="5" fillId="0" borderId="11" xfId="0" applyFont="1" applyBorder="1" applyAlignment="1">
      <alignment horizontal="left" vertical="center" wrapText="1"/>
    </xf>
    <xf numFmtId="166" fontId="5" fillId="0" borderId="11" xfId="0" applyNumberFormat="1" applyFont="1" applyBorder="1" applyAlignment="1">
      <alignment vertical="center" wrapText="1"/>
    </xf>
    <xf numFmtId="166" fontId="5" fillId="0" borderId="12" xfId="0" applyNumberFormat="1" applyFont="1" applyBorder="1" applyAlignment="1">
      <alignment vertical="center" wrapText="1"/>
    </xf>
    <xf numFmtId="165" fontId="5" fillId="0" borderId="14" xfId="0" applyNumberFormat="1" applyFont="1" applyBorder="1" applyAlignment="1">
      <alignment horizontal="center" vertical="center"/>
    </xf>
    <xf numFmtId="164" fontId="5" fillId="0" borderId="5" xfId="0" applyFont="1" applyBorder="1" applyAlignment="1">
      <alignment horizontal="left" vertical="center" wrapText="1"/>
    </xf>
    <xf numFmtId="166" fontId="5" fillId="3" borderId="5" xfId="0" applyNumberFormat="1" applyFont="1" applyFill="1" applyBorder="1" applyAlignment="1">
      <alignment horizontal="center" vertical="center" wrapText="1"/>
    </xf>
    <xf numFmtId="164" fontId="5" fillId="0" borderId="38" xfId="0" applyFont="1" applyBorder="1" applyAlignment="1">
      <alignment/>
    </xf>
    <xf numFmtId="164" fontId="5" fillId="0" borderId="15" xfId="0" applyFont="1" applyBorder="1" applyAlignment="1">
      <alignment/>
    </xf>
    <xf numFmtId="174" fontId="21" fillId="0" borderId="0" xfId="0" applyNumberFormat="1" applyFont="1" applyAlignment="1">
      <alignment/>
    </xf>
    <xf numFmtId="164" fontId="5" fillId="0" borderId="24" xfId="0" applyFont="1" applyBorder="1" applyAlignment="1">
      <alignment horizontal="center" vertical="center" wrapText="1"/>
    </xf>
    <xf numFmtId="164" fontId="5" fillId="0" borderId="21" xfId="0" applyFont="1" applyBorder="1" applyAlignment="1">
      <alignment horizontal="center" vertical="center" wrapText="1"/>
    </xf>
    <xf numFmtId="164" fontId="5" fillId="0" borderId="27" xfId="0" applyFont="1" applyBorder="1" applyAlignment="1">
      <alignment horizontal="center" vertical="center" wrapText="1"/>
    </xf>
    <xf numFmtId="164" fontId="5" fillId="0" borderId="12" xfId="0" applyFont="1" applyBorder="1" applyAlignment="1">
      <alignment horizontal="center" vertical="center" wrapText="1"/>
    </xf>
    <xf numFmtId="164" fontId="5" fillId="0" borderId="11" xfId="0" applyFont="1" applyBorder="1" applyAlignment="1">
      <alignment horizontal="center" vertical="center"/>
    </xf>
    <xf numFmtId="164" fontId="5" fillId="0" borderId="12" xfId="0" applyFont="1" applyBorder="1" applyAlignment="1">
      <alignment horizontal="center" vertical="center"/>
    </xf>
    <xf numFmtId="174" fontId="5" fillId="0" borderId="11" xfId="0" applyNumberFormat="1" applyFont="1" applyBorder="1" applyAlignment="1">
      <alignment horizontal="center" vertical="center"/>
    </xf>
    <xf numFmtId="164" fontId="5" fillId="0" borderId="12" xfId="0" applyFont="1" applyBorder="1" applyAlignment="1">
      <alignment/>
    </xf>
    <xf numFmtId="164" fontId="5" fillId="0" borderId="10" xfId="0" applyFont="1" applyBorder="1" applyAlignment="1">
      <alignment/>
    </xf>
    <xf numFmtId="166" fontId="5" fillId="0" borderId="12" xfId="0" applyNumberFormat="1" applyFont="1" applyBorder="1" applyAlignment="1">
      <alignment/>
    </xf>
    <xf numFmtId="174" fontId="5" fillId="0" borderId="11" xfId="0" applyNumberFormat="1" applyFont="1" applyBorder="1" applyAlignment="1">
      <alignment/>
    </xf>
    <xf numFmtId="164" fontId="5" fillId="0" borderId="14" xfId="0" applyFont="1" applyBorder="1" applyAlignment="1">
      <alignment horizontal="center" vertical="center" wrapText="1"/>
    </xf>
    <xf numFmtId="164" fontId="5" fillId="0" borderId="5" xfId="0" applyFont="1" applyBorder="1" applyAlignment="1">
      <alignment/>
    </xf>
    <xf numFmtId="164" fontId="5" fillId="0" borderId="23" xfId="0" applyFont="1" applyBorder="1" applyAlignment="1">
      <alignment/>
    </xf>
    <xf numFmtId="164" fontId="5" fillId="0" borderId="14" xfId="0" applyFont="1" applyBorder="1" applyAlignment="1">
      <alignment/>
    </xf>
    <xf numFmtId="174" fontId="5" fillId="0" borderId="5" xfId="0" applyNumberFormat="1" applyFont="1" applyBorder="1" applyAlignment="1">
      <alignment/>
    </xf>
    <xf numFmtId="174" fontId="5" fillId="0" borderId="0" xfId="0" applyNumberFormat="1" applyFont="1" applyAlignment="1">
      <alignment/>
    </xf>
    <xf numFmtId="164" fontId="5" fillId="0" borderId="0" xfId="0" applyFont="1" applyBorder="1" applyAlignment="1">
      <alignment/>
    </xf>
    <xf numFmtId="165" fontId="0" fillId="0" borderId="0" xfId="0" applyNumberFormat="1" applyFont="1" applyAlignment="1">
      <alignment/>
    </xf>
    <xf numFmtId="164" fontId="31" fillId="0" borderId="0" xfId="0" applyFont="1" applyBorder="1" applyAlignment="1">
      <alignment horizontal="center"/>
    </xf>
    <xf numFmtId="164" fontId="4" fillId="0" borderId="35" xfId="0" applyFont="1" applyBorder="1" applyAlignment="1">
      <alignment horizontal="center" vertical="center"/>
    </xf>
    <xf numFmtId="164" fontId="4" fillId="0" borderId="1" xfId="0" applyFont="1" applyBorder="1" applyAlignment="1">
      <alignment horizontal="center" vertical="center"/>
    </xf>
    <xf numFmtId="164" fontId="4" fillId="0" borderId="2" xfId="0" applyFont="1" applyBorder="1" applyAlignment="1">
      <alignment horizontal="center" vertical="center" wrapText="1"/>
    </xf>
    <xf numFmtId="164" fontId="4" fillId="0" borderId="4" xfId="0" applyFont="1" applyBorder="1" applyAlignment="1">
      <alignment horizontal="center" vertical="center" wrapText="1"/>
    </xf>
    <xf numFmtId="164" fontId="2" fillId="0" borderId="0" xfId="0" applyFont="1" applyAlignment="1">
      <alignment horizontal="center" vertical="center"/>
    </xf>
    <xf numFmtId="164" fontId="4" fillId="0" borderId="2" xfId="0" applyFont="1" applyBorder="1" applyAlignment="1">
      <alignment horizontal="center" vertical="center"/>
    </xf>
    <xf numFmtId="164" fontId="4" fillId="0" borderId="39" xfId="0" applyFont="1" applyBorder="1" applyAlignment="1">
      <alignment horizontal="left" vertical="center" wrapText="1"/>
    </xf>
    <xf numFmtId="166" fontId="4" fillId="0" borderId="8" xfId="0" applyNumberFormat="1" applyFont="1" applyBorder="1" applyAlignment="1">
      <alignment horizontal="center" vertical="center"/>
    </xf>
    <xf numFmtId="164" fontId="4" fillId="0" borderId="8" xfId="0" applyFont="1" applyBorder="1" applyAlignment="1">
      <alignment horizontal="left" vertical="center" wrapText="1"/>
    </xf>
    <xf numFmtId="171" fontId="4" fillId="0" borderId="8" xfId="0" applyNumberFormat="1" applyFont="1" applyBorder="1" applyAlignment="1">
      <alignment horizontal="center" vertical="center" wrapText="1"/>
    </xf>
    <xf numFmtId="164" fontId="4" fillId="0" borderId="8" xfId="0" applyFont="1" applyBorder="1" applyAlignment="1">
      <alignment horizontal="center" vertical="center"/>
    </xf>
    <xf numFmtId="173" fontId="4" fillId="0" borderId="8" xfId="0" applyNumberFormat="1" applyFont="1" applyBorder="1" applyAlignment="1">
      <alignment horizontal="center" vertical="center" wrapText="1"/>
    </xf>
    <xf numFmtId="164" fontId="4" fillId="0" borderId="8" xfId="0" applyFont="1" applyBorder="1" applyAlignment="1">
      <alignment horizontal="center" vertical="center" wrapText="1"/>
    </xf>
    <xf numFmtId="171" fontId="4" fillId="0" borderId="9" xfId="0" applyNumberFormat="1" applyFont="1" applyBorder="1" applyAlignment="1">
      <alignment horizontal="center" vertical="center" wrapText="1"/>
    </xf>
    <xf numFmtId="164" fontId="4" fillId="0" borderId="37" xfId="0" applyFont="1" applyBorder="1" applyAlignment="1">
      <alignment horizontal="center" vertical="center"/>
    </xf>
    <xf numFmtId="166" fontId="4" fillId="0" borderId="11" xfId="0" applyNumberFormat="1" applyFont="1" applyBorder="1" applyAlignment="1">
      <alignment horizontal="center" vertical="center"/>
    </xf>
    <xf numFmtId="164" fontId="4" fillId="0" borderId="11" xfId="0" applyFont="1" applyBorder="1" applyAlignment="1">
      <alignment horizontal="center" vertical="center"/>
    </xf>
    <xf numFmtId="164" fontId="4" fillId="0" borderId="11" xfId="0" applyFont="1" applyBorder="1" applyAlignment="1">
      <alignment/>
    </xf>
    <xf numFmtId="164" fontId="4" fillId="0" borderId="18" xfId="0" applyFont="1" applyBorder="1" applyAlignment="1">
      <alignment/>
    </xf>
    <xf numFmtId="164" fontId="4" fillId="0" borderId="14" xfId="0" applyFont="1" applyBorder="1" applyAlignment="1">
      <alignment horizontal="center" vertical="center"/>
    </xf>
    <xf numFmtId="164" fontId="4" fillId="0" borderId="5" xfId="0" applyFont="1" applyBorder="1" applyAlignment="1">
      <alignment horizontal="center" vertical="center"/>
    </xf>
    <xf numFmtId="164" fontId="4" fillId="0" borderId="5" xfId="0" applyFont="1" applyBorder="1" applyAlignment="1">
      <alignment/>
    </xf>
    <xf numFmtId="164" fontId="4" fillId="0" borderId="15" xfId="0" applyFont="1" applyBorder="1" applyAlignment="1">
      <alignment/>
    </xf>
    <xf numFmtId="164" fontId="4" fillId="0" borderId="0" xfId="0" applyFont="1" applyAlignment="1">
      <alignment horizontal="center" wrapText="1"/>
    </xf>
    <xf numFmtId="164" fontId="4" fillId="3" borderId="0" xfId="0" applyFont="1" applyFill="1" applyAlignment="1">
      <alignment/>
    </xf>
    <xf numFmtId="164" fontId="4" fillId="0" borderId="0" xfId="0" applyFont="1" applyAlignment="1">
      <alignment vertical="top"/>
    </xf>
    <xf numFmtId="164" fontId="32" fillId="0" borderId="0" xfId="0" applyFont="1" applyAlignment="1">
      <alignment/>
    </xf>
    <xf numFmtId="164" fontId="32" fillId="0" borderId="0" xfId="0" applyFont="1" applyAlignment="1">
      <alignment horizontal="center" vertical="center" wrapText="1"/>
    </xf>
    <xf numFmtId="164" fontId="4" fillId="0" borderId="40" xfId="0" applyFont="1" applyBorder="1" applyAlignment="1">
      <alignment horizontal="center" wrapText="1" shrinkToFit="1"/>
    </xf>
    <xf numFmtId="164" fontId="4" fillId="0" borderId="2" xfId="0" applyFont="1" applyBorder="1" applyAlignment="1">
      <alignment horizontal="center" vertical="center" wrapText="1" shrinkToFit="1"/>
    </xf>
    <xf numFmtId="164" fontId="4" fillId="0" borderId="23" xfId="0" applyFont="1" applyBorder="1" applyAlignment="1">
      <alignment horizontal="center" vertical="center" wrapText="1"/>
    </xf>
    <xf numFmtId="164" fontId="4" fillId="0" borderId="24" xfId="0" applyFont="1" applyBorder="1" applyAlignment="1">
      <alignment/>
    </xf>
    <xf numFmtId="164" fontId="4" fillId="0" borderId="25" xfId="0" applyFont="1" applyBorder="1" applyAlignment="1">
      <alignment/>
    </xf>
    <xf numFmtId="164" fontId="4" fillId="0" borderId="21" xfId="0" applyFont="1" applyBorder="1" applyAlignment="1">
      <alignment/>
    </xf>
    <xf numFmtId="164" fontId="4" fillId="0" borderId="10" xfId="0" applyFont="1" applyBorder="1" applyAlignment="1">
      <alignment/>
    </xf>
    <xf numFmtId="164" fontId="4" fillId="0" borderId="14" xfId="0" applyFont="1" applyBorder="1" applyAlignment="1">
      <alignment/>
    </xf>
    <xf numFmtId="164" fontId="33" fillId="0" borderId="1" xfId="0" applyFont="1" applyBorder="1" applyAlignment="1">
      <alignment/>
    </xf>
    <xf numFmtId="164" fontId="4" fillId="0" borderId="4" xfId="0" applyFont="1" applyBorder="1" applyAlignment="1">
      <alignment/>
    </xf>
    <xf numFmtId="164" fontId="33" fillId="0" borderId="32" xfId="0" applyFont="1" applyBorder="1" applyAlignment="1">
      <alignment/>
    </xf>
    <xf numFmtId="164" fontId="4" fillId="0" borderId="41" xfId="0" applyFont="1" applyBorder="1" applyAlignment="1">
      <alignment/>
    </xf>
    <xf numFmtId="164" fontId="4" fillId="0" borderId="0" xfId="0" applyFont="1" applyBorder="1" applyAlignment="1">
      <alignment horizontal="left" vertical="center"/>
    </xf>
    <xf numFmtId="165" fontId="2" fillId="0" borderId="0" xfId="0" applyNumberFormat="1" applyFont="1" applyAlignment="1">
      <alignment/>
    </xf>
    <xf numFmtId="165" fontId="7" fillId="0" borderId="0" xfId="0" applyNumberFormat="1" applyFont="1" applyAlignment="1">
      <alignment/>
    </xf>
    <xf numFmtId="165" fontId="7" fillId="0" borderId="11" xfId="0" applyNumberFormat="1" applyFont="1" applyBorder="1" applyAlignment="1">
      <alignment horizontal="center" vertical="center" wrapText="1"/>
    </xf>
    <xf numFmtId="164" fontId="34" fillId="0" borderId="0" xfId="0" applyFont="1" applyAlignment="1">
      <alignment/>
    </xf>
    <xf numFmtId="164" fontId="35" fillId="0" borderId="11" xfId="0" applyFont="1" applyBorder="1" applyAlignment="1">
      <alignment horizontal="center" vertical="center" wrapText="1"/>
    </xf>
    <xf numFmtId="165" fontId="35" fillId="0" borderId="11" xfId="0" applyNumberFormat="1" applyFont="1" applyBorder="1" applyAlignment="1">
      <alignment horizontal="center" vertical="center" wrapText="1"/>
    </xf>
    <xf numFmtId="164" fontId="35" fillId="0" borderId="0" xfId="0" applyFont="1" applyAlignment="1">
      <alignment/>
    </xf>
    <xf numFmtId="173" fontId="4" fillId="0" borderId="11" xfId="0" applyNumberFormat="1" applyFont="1" applyBorder="1" applyAlignment="1">
      <alignment horizontal="center" vertical="center"/>
    </xf>
    <xf numFmtId="165" fontId="4" fillId="0" borderId="11" xfId="0" applyNumberFormat="1" applyFont="1" applyBorder="1" applyAlignment="1">
      <alignment horizontal="center" vertical="center"/>
    </xf>
    <xf numFmtId="171" fontId="4" fillId="3" borderId="11" xfId="0" applyNumberFormat="1" applyFont="1" applyFill="1" applyBorder="1" applyAlignment="1">
      <alignment/>
    </xf>
    <xf numFmtId="165" fontId="4" fillId="2" borderId="11" xfId="0" applyNumberFormat="1" applyFont="1" applyFill="1" applyBorder="1" applyAlignment="1">
      <alignment horizontal="center" vertical="center"/>
    </xf>
    <xf numFmtId="164" fontId="4" fillId="2" borderId="11" xfId="0" applyFont="1" applyFill="1" applyBorder="1" applyAlignment="1">
      <alignment/>
    </xf>
    <xf numFmtId="171" fontId="7" fillId="2" borderId="11" xfId="0" applyNumberFormat="1" applyFont="1" applyFill="1" applyBorder="1" applyAlignment="1">
      <alignment/>
    </xf>
    <xf numFmtId="171" fontId="4" fillId="0" borderId="11" xfId="0" applyNumberFormat="1" applyFont="1" applyBorder="1" applyAlignment="1">
      <alignment/>
    </xf>
    <xf numFmtId="164" fontId="4" fillId="2" borderId="11" xfId="0" applyFont="1" applyFill="1" applyBorder="1" applyAlignment="1">
      <alignment horizontal="right"/>
    </xf>
    <xf numFmtId="165" fontId="4" fillId="3" borderId="0" xfId="0" applyNumberFormat="1" applyFont="1" applyFill="1" applyBorder="1" applyAlignment="1">
      <alignment horizontal="center" vertical="center"/>
    </xf>
    <xf numFmtId="164" fontId="4" fillId="3" borderId="0" xfId="0" applyFont="1" applyFill="1" applyBorder="1" applyAlignment="1">
      <alignment horizontal="right"/>
    </xf>
    <xf numFmtId="171" fontId="7" fillId="3" borderId="0" xfId="0" applyNumberFormat="1" applyFont="1" applyFill="1" applyBorder="1" applyAlignment="1">
      <alignment/>
    </xf>
    <xf numFmtId="165" fontId="4" fillId="2" borderId="11" xfId="0" applyNumberFormat="1" applyFont="1" applyFill="1" applyBorder="1" applyAlignment="1">
      <alignment horizontal="center" vertical="center" wrapText="1"/>
    </xf>
    <xf numFmtId="165" fontId="4" fillId="2" borderId="22" xfId="0" applyNumberFormat="1" applyFont="1" applyFill="1" applyBorder="1" applyAlignment="1">
      <alignment horizontal="center" vertical="center" wrapText="1"/>
    </xf>
    <xf numFmtId="165" fontId="4" fillId="2" borderId="42" xfId="0" applyNumberFormat="1" applyFont="1" applyFill="1" applyBorder="1" applyAlignment="1">
      <alignment horizontal="center" vertical="center" wrapText="1"/>
    </xf>
    <xf numFmtId="164" fontId="5" fillId="0" borderId="11" xfId="0" applyFont="1" applyBorder="1" applyAlignment="1">
      <alignment horizontal="center" wrapText="1"/>
    </xf>
    <xf numFmtId="164" fontId="5" fillId="3" borderId="43" xfId="0" applyFont="1" applyFill="1" applyBorder="1" applyAlignment="1">
      <alignment horizontal="right"/>
    </xf>
    <xf numFmtId="165" fontId="5" fillId="3" borderId="44" xfId="0" applyNumberFormat="1" applyFont="1" applyFill="1" applyBorder="1" applyAlignment="1">
      <alignment horizontal="right"/>
    </xf>
    <xf numFmtId="166" fontId="5" fillId="3" borderId="44" xfId="0" applyNumberFormat="1" applyFont="1" applyFill="1" applyBorder="1" applyAlignment="1">
      <alignment horizontal="right"/>
    </xf>
    <xf numFmtId="166" fontId="5" fillId="3" borderId="43" xfId="0" applyNumberFormat="1" applyFont="1" applyFill="1" applyBorder="1" applyAlignment="1">
      <alignment horizontal="right"/>
    </xf>
    <xf numFmtId="164" fontId="5" fillId="3" borderId="19" xfId="0" applyFont="1" applyFill="1" applyBorder="1" applyAlignment="1">
      <alignment horizontal="right"/>
    </xf>
    <xf numFmtId="165" fontId="5" fillId="3" borderId="20" xfId="0" applyNumberFormat="1" applyFont="1" applyFill="1" applyBorder="1" applyAlignment="1">
      <alignment horizontal="right"/>
    </xf>
    <xf numFmtId="166" fontId="5" fillId="3" borderId="20" xfId="0" applyNumberFormat="1" applyFont="1" applyFill="1" applyBorder="1" applyAlignment="1">
      <alignment horizontal="right"/>
    </xf>
    <xf numFmtId="166" fontId="5" fillId="3" borderId="19" xfId="0" applyNumberFormat="1" applyFont="1" applyFill="1" applyBorder="1" applyAlignment="1">
      <alignment horizontal="right"/>
    </xf>
    <xf numFmtId="164" fontId="5" fillId="0" borderId="11" xfId="0" applyFont="1" applyBorder="1" applyAlignment="1">
      <alignment horizontal="center"/>
    </xf>
    <xf numFmtId="164" fontId="5" fillId="3" borderId="45" xfId="0" applyFont="1" applyFill="1" applyBorder="1" applyAlignment="1">
      <alignment horizontal="right"/>
    </xf>
    <xf numFmtId="165" fontId="5" fillId="3" borderId="46" xfId="0" applyNumberFormat="1" applyFont="1" applyFill="1" applyBorder="1" applyAlignment="1">
      <alignment horizontal="right"/>
    </xf>
    <xf numFmtId="166" fontId="5" fillId="3" borderId="46" xfId="0" applyNumberFormat="1" applyFont="1" applyFill="1" applyBorder="1" applyAlignment="1">
      <alignment horizontal="right"/>
    </xf>
    <xf numFmtId="166" fontId="5" fillId="3" borderId="45" xfId="0" applyNumberFormat="1" applyFont="1" applyFill="1" applyBorder="1" applyAlignment="1">
      <alignment horizontal="right"/>
    </xf>
    <xf numFmtId="164" fontId="5" fillId="3" borderId="47" xfId="0" applyFont="1" applyFill="1" applyBorder="1" applyAlignment="1">
      <alignment horizontal="right"/>
    </xf>
    <xf numFmtId="165" fontId="5" fillId="3" borderId="48" xfId="0" applyNumberFormat="1" applyFont="1" applyFill="1" applyBorder="1" applyAlignment="1">
      <alignment horizontal="right"/>
    </xf>
    <xf numFmtId="166" fontId="5" fillId="3" borderId="48" xfId="0" applyNumberFormat="1" applyFont="1" applyFill="1" applyBorder="1" applyAlignment="1">
      <alignment horizontal="right"/>
    </xf>
    <xf numFmtId="166" fontId="5" fillId="3" borderId="47" xfId="0" applyNumberFormat="1" applyFont="1" applyFill="1" applyBorder="1" applyAlignment="1">
      <alignment horizontal="right"/>
    </xf>
    <xf numFmtId="164" fontId="5" fillId="0" borderId="11" xfId="0" applyFont="1" applyBorder="1" applyAlignment="1">
      <alignment horizontal="right"/>
    </xf>
    <xf numFmtId="164" fontId="5" fillId="2" borderId="47" xfId="0" applyFont="1" applyFill="1" applyBorder="1" applyAlignment="1">
      <alignment horizontal="right" vertical="center"/>
    </xf>
    <xf numFmtId="165" fontId="5" fillId="2" borderId="48" xfId="0" applyNumberFormat="1" applyFont="1" applyFill="1" applyBorder="1" applyAlignment="1">
      <alignment horizontal="right" vertical="center"/>
    </xf>
    <xf numFmtId="165" fontId="5" fillId="2" borderId="48" xfId="0" applyNumberFormat="1" applyFont="1" applyFill="1" applyBorder="1" applyAlignment="1">
      <alignment/>
    </xf>
    <xf numFmtId="166" fontId="5" fillId="2" borderId="48" xfId="0" applyNumberFormat="1" applyFont="1" applyFill="1" applyBorder="1" applyAlignment="1">
      <alignment/>
    </xf>
    <xf numFmtId="164" fontId="5" fillId="0" borderId="0" xfId="0" applyFont="1" applyBorder="1" applyAlignment="1">
      <alignment horizontal="right"/>
    </xf>
    <xf numFmtId="164" fontId="5" fillId="2" borderId="11" xfId="0" applyFont="1" applyFill="1" applyBorder="1" applyAlignment="1">
      <alignment horizontal="center" vertical="center"/>
    </xf>
    <xf numFmtId="164" fontId="20" fillId="0" borderId="11" xfId="0" applyFont="1" applyBorder="1" applyAlignment="1">
      <alignment horizontal="center" vertical="center"/>
    </xf>
    <xf numFmtId="164" fontId="12" fillId="0" borderId="11" xfId="0" applyFont="1" applyFill="1" applyBorder="1" applyAlignment="1">
      <alignment vertical="center" wrapText="1"/>
    </xf>
    <xf numFmtId="166" fontId="20" fillId="0" borderId="11" xfId="0" applyNumberFormat="1" applyFont="1" applyBorder="1" applyAlignment="1">
      <alignment horizontal="right" vertical="center"/>
    </xf>
    <xf numFmtId="166" fontId="20" fillId="3" borderId="11" xfId="0" applyNumberFormat="1" applyFont="1" applyFill="1" applyBorder="1" applyAlignment="1">
      <alignment horizontal="center" vertical="center"/>
    </xf>
    <xf numFmtId="166" fontId="20" fillId="3" borderId="11" xfId="0" applyNumberFormat="1" applyFont="1" applyFill="1" applyBorder="1" applyAlignment="1">
      <alignment horizontal="right" vertical="center"/>
    </xf>
    <xf numFmtId="165" fontId="20" fillId="0" borderId="11" xfId="0" applyNumberFormat="1" applyFont="1" applyFill="1" applyBorder="1" applyAlignment="1">
      <alignment horizontal="center" vertical="center"/>
    </xf>
    <xf numFmtId="164" fontId="2" fillId="0" borderId="11" xfId="0" applyFont="1" applyFill="1" applyBorder="1" applyAlignment="1">
      <alignment vertical="top" wrapText="1"/>
    </xf>
    <xf numFmtId="166" fontId="20" fillId="0" borderId="11" xfId="0" applyNumberFormat="1" applyFont="1" applyFill="1" applyBorder="1" applyAlignment="1">
      <alignment horizontal="right" vertical="center"/>
    </xf>
    <xf numFmtId="166" fontId="20" fillId="0" borderId="11" xfId="0" applyNumberFormat="1" applyFont="1" applyFill="1" applyBorder="1" applyAlignment="1">
      <alignment horizontal="center" vertical="center"/>
    </xf>
    <xf numFmtId="164" fontId="2" fillId="0" borderId="11" xfId="0" applyFont="1" applyFill="1" applyBorder="1" applyAlignment="1">
      <alignment vertical="center" wrapText="1"/>
    </xf>
    <xf numFmtId="166" fontId="36" fillId="0" borderId="11" xfId="0" applyNumberFormat="1" applyFont="1" applyFill="1" applyBorder="1" applyAlignment="1">
      <alignment horizontal="right" vertical="center" wrapText="1"/>
    </xf>
    <xf numFmtId="164" fontId="5" fillId="0" borderId="0" xfId="0" applyFont="1" applyFill="1" applyAlignment="1">
      <alignment/>
    </xf>
    <xf numFmtId="164" fontId="36" fillId="0" borderId="11" xfId="0" applyFont="1" applyFill="1" applyBorder="1" applyAlignment="1">
      <alignment vertical="center" wrapText="1"/>
    </xf>
    <xf numFmtId="164" fontId="20" fillId="0" borderId="11" xfId="0" applyFont="1" applyFill="1" applyBorder="1" applyAlignment="1">
      <alignment horizontal="center" vertical="center"/>
    </xf>
    <xf numFmtId="166" fontId="36" fillId="0" borderId="11" xfId="0" applyNumberFormat="1" applyFont="1" applyFill="1" applyBorder="1" applyAlignment="1">
      <alignment horizontal="right" vertical="center"/>
    </xf>
    <xf numFmtId="164" fontId="36" fillId="0" borderId="11" xfId="0" applyFont="1" applyBorder="1" applyAlignment="1">
      <alignment vertical="center" wrapText="1"/>
    </xf>
    <xf numFmtId="166" fontId="36" fillId="0" borderId="11" xfId="0" applyNumberFormat="1" applyFont="1" applyBorder="1" applyAlignment="1">
      <alignment horizontal="right" vertical="center"/>
    </xf>
    <xf numFmtId="165" fontId="20" fillId="0" borderId="11" xfId="0" applyNumberFormat="1" applyFont="1" applyBorder="1" applyAlignment="1">
      <alignment horizontal="center" vertical="center"/>
    </xf>
    <xf numFmtId="164" fontId="3" fillId="0" borderId="11" xfId="0" applyFont="1" applyFill="1" applyBorder="1" applyAlignment="1">
      <alignment horizontal="left" vertical="center" wrapText="1"/>
    </xf>
    <xf numFmtId="164" fontId="3" fillId="0" borderId="11" xfId="0" applyFont="1" applyBorder="1" applyAlignment="1">
      <alignment horizontal="left" vertical="center" wrapText="1"/>
    </xf>
    <xf numFmtId="164" fontId="2" fillId="0" borderId="11" xfId="20" applyFont="1" applyFill="1" applyBorder="1" applyAlignment="1">
      <alignment horizontal="left" vertical="center" wrapText="1"/>
      <protection/>
    </xf>
    <xf numFmtId="164" fontId="3" fillId="0" borderId="11" xfId="0" applyFont="1" applyBorder="1" applyAlignment="1">
      <alignment wrapText="1"/>
    </xf>
    <xf numFmtId="166" fontId="36" fillId="0" borderId="11" xfId="0" applyNumberFormat="1" applyFont="1" applyBorder="1" applyAlignment="1">
      <alignment vertical="center"/>
    </xf>
    <xf numFmtId="166" fontId="20" fillId="0" borderId="11" xfId="0" applyNumberFormat="1" applyFont="1" applyBorder="1" applyAlignment="1">
      <alignment vertical="center"/>
    </xf>
    <xf numFmtId="166" fontId="20" fillId="3" borderId="11" xfId="0" applyNumberFormat="1" applyFont="1" applyFill="1" applyBorder="1" applyAlignment="1">
      <alignment vertical="center"/>
    </xf>
    <xf numFmtId="164" fontId="20" fillId="0" borderId="11" xfId="0" applyFont="1" applyBorder="1" applyAlignment="1">
      <alignment vertical="center" wrapText="1"/>
    </xf>
    <xf numFmtId="164" fontId="20" fillId="0" borderId="11" xfId="0" applyFont="1" applyBorder="1" applyAlignment="1">
      <alignment wrapText="1"/>
    </xf>
    <xf numFmtId="166" fontId="32" fillId="0" borderId="11" xfId="0" applyNumberFormat="1" applyFont="1" applyBorder="1" applyAlignment="1">
      <alignment vertical="center"/>
    </xf>
    <xf numFmtId="166" fontId="37" fillId="3" borderId="11" xfId="0" applyNumberFormat="1" applyFont="1" applyFill="1" applyBorder="1" applyAlignment="1">
      <alignment vertical="center"/>
    </xf>
    <xf numFmtId="166" fontId="37" fillId="0" borderId="11" xfId="0" applyNumberFormat="1" applyFont="1" applyBorder="1" applyAlignment="1">
      <alignment vertical="center"/>
    </xf>
    <xf numFmtId="164" fontId="6" fillId="2" borderId="11" xfId="0" applyFont="1" applyFill="1" applyBorder="1" applyAlignment="1">
      <alignment horizontal="right" vertical="center"/>
    </xf>
    <xf numFmtId="175" fontId="0" fillId="0" borderId="0" xfId="15" applyFont="1" applyFill="1" applyBorder="1" applyAlignment="1" applyProtection="1">
      <alignment/>
      <protection/>
    </xf>
    <xf numFmtId="164" fontId="12" fillId="0" borderId="0" xfId="20" applyFont="1">
      <alignment/>
      <protection/>
    </xf>
    <xf numFmtId="164" fontId="12" fillId="0" borderId="0" xfId="20" applyFont="1" applyAlignment="1">
      <alignment horizontal="right"/>
      <protection/>
    </xf>
    <xf numFmtId="164" fontId="9" fillId="0" borderId="0" xfId="20" applyFont="1">
      <alignment/>
      <protection/>
    </xf>
    <xf numFmtId="164" fontId="3" fillId="0" borderId="0" xfId="20" applyFont="1">
      <alignment/>
      <protection/>
    </xf>
    <xf numFmtId="164" fontId="9" fillId="0" borderId="0" xfId="20" applyFont="1" applyBorder="1" applyAlignment="1">
      <alignment horizontal="center" vertical="center" wrapText="1"/>
      <protection/>
    </xf>
    <xf numFmtId="164" fontId="2" fillId="0" borderId="0" xfId="20" applyFont="1" applyBorder="1" applyAlignment="1">
      <alignment horizontal="center"/>
      <protection/>
    </xf>
    <xf numFmtId="164" fontId="2" fillId="0" borderId="0" xfId="20" applyFont="1">
      <alignment/>
      <protection/>
    </xf>
    <xf numFmtId="164" fontId="9" fillId="0" borderId="0" xfId="20" applyFont="1" applyAlignment="1">
      <alignment vertical="center"/>
      <protection/>
    </xf>
    <xf numFmtId="164" fontId="2" fillId="0" borderId="0" xfId="20" applyFont="1" applyAlignment="1">
      <alignment horizontal="right"/>
      <protection/>
    </xf>
    <xf numFmtId="164" fontId="3" fillId="0" borderId="1" xfId="20" applyFont="1" applyBorder="1" applyAlignment="1">
      <alignment horizontal="center" vertical="center" wrapText="1"/>
      <protection/>
    </xf>
    <xf numFmtId="164" fontId="3" fillId="0" borderId="2" xfId="20" applyFont="1" applyBorder="1" applyAlignment="1">
      <alignment horizontal="center" vertical="center" wrapText="1"/>
      <protection/>
    </xf>
    <xf numFmtId="164" fontId="3" fillId="0" borderId="4" xfId="20" applyFont="1" applyBorder="1" applyAlignment="1">
      <alignment horizontal="center" vertical="center" wrapText="1"/>
      <protection/>
    </xf>
    <xf numFmtId="164" fontId="3" fillId="0" borderId="7" xfId="20" applyFont="1" applyBorder="1" applyAlignment="1">
      <alignment horizontal="center" vertical="center" wrapText="1"/>
      <protection/>
    </xf>
    <xf numFmtId="164" fontId="3" fillId="0" borderId="8" xfId="20" applyFont="1" applyBorder="1" applyAlignment="1">
      <alignment horizontal="center" vertical="center" wrapText="1"/>
      <protection/>
    </xf>
    <xf numFmtId="164" fontId="3" fillId="0" borderId="9" xfId="20" applyFont="1" applyBorder="1" applyAlignment="1">
      <alignment horizontal="center" vertical="center" wrapText="1"/>
      <protection/>
    </xf>
    <xf numFmtId="164" fontId="3" fillId="2" borderId="10" xfId="20" applyFont="1" applyFill="1" applyBorder="1" applyAlignment="1">
      <alignment horizontal="left" vertical="center" wrapText="1"/>
      <protection/>
    </xf>
    <xf numFmtId="164" fontId="12" fillId="2" borderId="11" xfId="20" applyFont="1" applyFill="1" applyBorder="1" applyAlignment="1">
      <alignment vertical="center" wrapText="1"/>
      <protection/>
    </xf>
    <xf numFmtId="164" fontId="12" fillId="2" borderId="11" xfId="20" applyFont="1" applyFill="1" applyBorder="1" applyAlignment="1">
      <alignment horizontal="center" vertical="center" wrapText="1"/>
      <protection/>
    </xf>
    <xf numFmtId="166" fontId="3" fillId="2" borderId="11" xfId="20" applyNumberFormat="1" applyFont="1" applyFill="1" applyBorder="1" applyAlignment="1">
      <alignment horizontal="center" vertical="center" wrapText="1"/>
      <protection/>
    </xf>
    <xf numFmtId="166" fontId="3" fillId="2" borderId="12" xfId="20" applyNumberFormat="1" applyFont="1" applyFill="1" applyBorder="1" applyAlignment="1">
      <alignment horizontal="center" vertical="center" wrapText="1"/>
      <protection/>
    </xf>
    <xf numFmtId="164" fontId="3" fillId="0" borderId="10" xfId="20" applyFont="1" applyBorder="1" applyAlignment="1">
      <alignment vertical="center" wrapText="1"/>
      <protection/>
    </xf>
    <xf numFmtId="164" fontId="3" fillId="0" borderId="11" xfId="20" applyFont="1" applyBorder="1" applyAlignment="1">
      <alignment vertical="center" wrapText="1"/>
      <protection/>
    </xf>
    <xf numFmtId="164" fontId="3" fillId="0" borderId="11" xfId="20" applyFont="1" applyBorder="1" applyAlignment="1">
      <alignment horizontal="center" vertical="center" wrapText="1"/>
      <protection/>
    </xf>
    <xf numFmtId="166" fontId="3" fillId="0" borderId="11" xfId="20" applyNumberFormat="1" applyFont="1" applyBorder="1" applyAlignment="1">
      <alignment vertical="center" wrapText="1"/>
      <protection/>
    </xf>
    <xf numFmtId="166" fontId="3" fillId="0" borderId="12" xfId="20" applyNumberFormat="1" applyFont="1" applyBorder="1" applyAlignment="1">
      <alignment vertical="center" wrapText="1"/>
      <protection/>
    </xf>
    <xf numFmtId="164" fontId="3" fillId="2" borderId="10" xfId="20" applyFont="1" applyFill="1" applyBorder="1" applyAlignment="1">
      <alignment vertical="center" wrapText="1"/>
      <protection/>
    </xf>
    <xf numFmtId="166" fontId="3" fillId="0" borderId="11" xfId="20" applyNumberFormat="1" applyFont="1" applyBorder="1" applyAlignment="1">
      <alignment horizontal="center" vertical="center" wrapText="1"/>
      <protection/>
    </xf>
    <xf numFmtId="166" fontId="3" fillId="0" borderId="12" xfId="20" applyNumberFormat="1" applyFont="1" applyBorder="1" applyAlignment="1">
      <alignment horizontal="center" vertical="center" wrapText="1"/>
      <protection/>
    </xf>
    <xf numFmtId="166" fontId="4" fillId="0" borderId="0" xfId="0" applyNumberFormat="1" applyFont="1" applyAlignment="1">
      <alignment/>
    </xf>
    <xf numFmtId="166" fontId="3" fillId="3" borderId="11" xfId="20" applyNumberFormat="1" applyFont="1" applyFill="1" applyBorder="1" applyAlignment="1">
      <alignment horizontal="center" vertical="center" wrapText="1"/>
      <protection/>
    </xf>
    <xf numFmtId="166" fontId="3" fillId="3" borderId="12" xfId="20" applyNumberFormat="1" applyFont="1" applyFill="1" applyBorder="1" applyAlignment="1">
      <alignment horizontal="center" vertical="center" wrapText="1"/>
      <protection/>
    </xf>
    <xf numFmtId="164" fontId="3" fillId="0" borderId="18" xfId="20" applyFont="1" applyBorder="1" applyAlignment="1">
      <alignment horizontal="center" vertical="center" wrapText="1"/>
      <protection/>
    </xf>
    <xf numFmtId="164" fontId="3" fillId="0" borderId="11" xfId="20" applyFont="1" applyBorder="1" applyAlignment="1">
      <alignment horizontal="left" vertical="center" wrapText="1"/>
      <protection/>
    </xf>
    <xf numFmtId="164" fontId="3" fillId="0" borderId="18" xfId="20" applyFont="1" applyBorder="1" applyAlignment="1">
      <alignment vertical="center" wrapText="1"/>
      <protection/>
    </xf>
    <xf numFmtId="164" fontId="12" fillId="2" borderId="18" xfId="20" applyFont="1" applyFill="1" applyBorder="1" applyAlignment="1">
      <alignment horizontal="center" vertical="center" wrapText="1"/>
      <protection/>
    </xf>
    <xf numFmtId="164" fontId="5" fillId="3" borderId="0" xfId="0" applyFont="1" applyFill="1" applyAlignment="1">
      <alignment horizontal="center" vertical="center"/>
    </xf>
    <xf numFmtId="166" fontId="21" fillId="0" borderId="0" xfId="0" applyNumberFormat="1" applyFont="1" applyAlignment="1">
      <alignment/>
    </xf>
    <xf numFmtId="164" fontId="3" fillId="0" borderId="14" xfId="20" applyFont="1" applyBorder="1" applyAlignment="1">
      <alignment vertical="center" wrapText="1"/>
      <protection/>
    </xf>
    <xf numFmtId="164" fontId="3" fillId="0" borderId="5" xfId="20" applyFont="1" applyBorder="1" applyAlignment="1">
      <alignment vertical="center" wrapText="1"/>
      <protection/>
    </xf>
    <xf numFmtId="164" fontId="3" fillId="0" borderId="5" xfId="20" applyFont="1" applyBorder="1" applyAlignment="1">
      <alignment horizontal="center" vertical="center" wrapText="1"/>
      <protection/>
    </xf>
    <xf numFmtId="166" fontId="3" fillId="3" borderId="5" xfId="20" applyNumberFormat="1" applyFont="1" applyFill="1" applyBorder="1" applyAlignment="1">
      <alignment horizontal="center" vertical="center" wrapText="1"/>
      <protection/>
    </xf>
    <xf numFmtId="166" fontId="2" fillId="0" borderId="0" xfId="20" applyNumberFormat="1" applyFont="1">
      <alignment/>
      <protection/>
    </xf>
    <xf numFmtId="164" fontId="3" fillId="0" borderId="0" xfId="20" applyFont="1" applyAlignment="1">
      <alignment vertical="top"/>
      <protection/>
    </xf>
    <xf numFmtId="164" fontId="3" fillId="0" borderId="0" xfId="20" applyFont="1" applyAlignment="1">
      <alignment horizontal="center"/>
      <protection/>
    </xf>
    <xf numFmtId="164" fontId="2" fillId="0" borderId="0" xfId="20" applyFont="1" applyBorder="1" applyAlignment="1">
      <alignment horizontal="left" wrapText="1"/>
      <protection/>
    </xf>
    <xf numFmtId="164" fontId="38" fillId="0" borderId="0" xfId="20" applyFont="1" applyAlignment="1">
      <alignment wrapText="1"/>
      <protection/>
    </xf>
    <xf numFmtId="171" fontId="0" fillId="0" borderId="0" xfId="0" applyNumberFormat="1" applyAlignment="1">
      <alignment/>
    </xf>
  </cellXfs>
  <cellStyles count="8">
    <cellStyle name="Normal" xfId="0"/>
    <cellStyle name="Comma" xfId="15"/>
    <cellStyle name="Comma [0]" xfId="16"/>
    <cellStyle name="Currency" xfId="17"/>
    <cellStyle name="Currency [0]" xfId="18"/>
    <cellStyle name="Percent" xfId="19"/>
    <cellStyle name="Normal 2" xfId="20"/>
    <cellStyle name="Normal 3"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tabColor indexed="9"/>
    <pageSetUpPr fitToPage="1"/>
  </sheetPr>
  <dimension ref="A1:IV97"/>
  <sheetViews>
    <sheetView zoomScale="72" zoomScaleNormal="72" workbookViewId="0" topLeftCell="A1">
      <pane xSplit="1" ySplit="11" topLeftCell="B63" activePane="bottomRight" state="frozen"/>
      <selection pane="topLeft" activeCell="A1" sqref="A1"/>
      <selection pane="topRight" activeCell="B1" sqref="B1"/>
      <selection pane="bottomLeft" activeCell="A63" sqref="A63"/>
      <selection pane="bottomRight" activeCell="H62" sqref="H62"/>
    </sheetView>
  </sheetViews>
  <sheetFormatPr defaultColWidth="9.140625" defaultRowHeight="12.75"/>
  <cols>
    <col min="1" max="1" width="5.00390625" style="1" customWidth="1"/>
    <col min="2" max="2" width="18.421875" style="1" customWidth="1"/>
    <col min="3" max="3" width="103.00390625" style="1" customWidth="1"/>
    <col min="4" max="4" width="22.28125" style="1" customWidth="1"/>
    <col min="5" max="8" width="23.7109375" style="2" customWidth="1"/>
    <col min="9" max="9" width="23.57421875" style="2" customWidth="1"/>
    <col min="10" max="10" width="11.7109375" style="1" customWidth="1"/>
    <col min="11" max="11" width="12.421875" style="1" customWidth="1"/>
    <col min="12" max="12" width="14.421875" style="1" customWidth="1"/>
    <col min="13" max="13" width="11.7109375" style="1" customWidth="1"/>
    <col min="14" max="14" width="12.00390625" style="1" customWidth="1"/>
    <col min="15" max="15" width="14.8515625" style="1" customWidth="1"/>
    <col min="16" max="16" width="9.140625" style="1" customWidth="1"/>
    <col min="17" max="17" width="12.28125" style="1" customWidth="1"/>
    <col min="18" max="18" width="13.421875" style="1" customWidth="1"/>
    <col min="19" max="16384" width="9.140625" style="1" customWidth="1"/>
  </cols>
  <sheetData>
    <row r="1" spans="5:9" s="3" customFormat="1" ht="24" customHeight="1">
      <c r="E1" s="4"/>
      <c r="F1" s="4"/>
      <c r="G1" s="4"/>
      <c r="H1" s="4"/>
      <c r="I1" s="4"/>
    </row>
    <row r="2" spans="5:9" s="3" customFormat="1" ht="24" customHeight="1">
      <c r="E2" s="4"/>
      <c r="F2" s="4"/>
      <c r="G2" s="4"/>
      <c r="H2" s="4"/>
      <c r="I2" s="5" t="s">
        <v>0</v>
      </c>
    </row>
    <row r="3" spans="2:10" s="6" customFormat="1" ht="12.75">
      <c r="B3" s="7" t="s">
        <v>1</v>
      </c>
      <c r="C3" s="3" t="s">
        <v>2</v>
      </c>
      <c r="E3" s="8"/>
      <c r="F3" s="8"/>
      <c r="G3" s="8"/>
      <c r="H3" s="8"/>
      <c r="I3" s="8"/>
      <c r="J3" s="3"/>
    </row>
    <row r="4" spans="2:9" s="6" customFormat="1" ht="12.75">
      <c r="B4" s="7" t="s">
        <v>3</v>
      </c>
      <c r="C4" s="9" t="s">
        <v>4</v>
      </c>
      <c r="E4" s="8"/>
      <c r="F4" s="8"/>
      <c r="G4" s="8"/>
      <c r="H4" s="8"/>
      <c r="I4" s="8"/>
    </row>
    <row r="5" spans="1:256" ht="12.75">
      <c r="A5"/>
      <c r="B5" s="10"/>
      <c r="C5"/>
      <c r="D5"/>
      <c r="E5" s="8"/>
      <c r="F5" s="8"/>
      <c r="G5" s="8"/>
      <c r="H5" s="8"/>
      <c r="I5" s="8"/>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2:10" s="3" customFormat="1" ht="24" customHeight="1">
      <c r="B6" s="11" t="s">
        <v>5</v>
      </c>
      <c r="C6" s="11"/>
      <c r="D6" s="11"/>
      <c r="E6" s="11"/>
      <c r="F6" s="11"/>
      <c r="G6" s="11"/>
      <c r="H6" s="11"/>
      <c r="I6" s="11"/>
      <c r="J6" s="6"/>
    </row>
    <row r="7" ht="12.75" hidden="1"/>
    <row r="8" ht="12.75" hidden="1"/>
    <row r="9" spans="2:10" ht="12.75">
      <c r="B9" s="3"/>
      <c r="C9" s="3"/>
      <c r="D9" s="3"/>
      <c r="E9" s="4"/>
      <c r="F9" s="4"/>
      <c r="G9" s="4"/>
      <c r="H9" s="4"/>
      <c r="I9" s="12" t="s">
        <v>6</v>
      </c>
      <c r="J9" s="3"/>
    </row>
    <row r="10" spans="2:10" ht="44.25" customHeight="1">
      <c r="B10" s="13" t="s">
        <v>7</v>
      </c>
      <c r="C10" s="14" t="s">
        <v>8</v>
      </c>
      <c r="D10" s="14" t="s">
        <v>9</v>
      </c>
      <c r="E10" s="15" t="s">
        <v>10</v>
      </c>
      <c r="F10" s="15" t="s">
        <v>11</v>
      </c>
      <c r="G10" s="16" t="s">
        <v>12</v>
      </c>
      <c r="H10" s="16"/>
      <c r="I10" s="17" t="s">
        <v>13</v>
      </c>
      <c r="J10" s="3"/>
    </row>
    <row r="11" spans="2:10" ht="66" customHeight="1">
      <c r="B11" s="13"/>
      <c r="C11" s="14"/>
      <c r="D11" s="14"/>
      <c r="E11" s="15"/>
      <c r="F11" s="15"/>
      <c r="G11" s="18" t="s">
        <v>14</v>
      </c>
      <c r="H11" s="19" t="s">
        <v>15</v>
      </c>
      <c r="I11" s="17"/>
      <c r="J11" s="3"/>
    </row>
    <row r="12" spans="2:10" s="20" customFormat="1" ht="21" customHeight="1">
      <c r="B12" s="21">
        <v>1</v>
      </c>
      <c r="C12" s="22">
        <v>2</v>
      </c>
      <c r="D12" s="22">
        <v>3</v>
      </c>
      <c r="E12" s="23">
        <v>4</v>
      </c>
      <c r="F12" s="23">
        <v>5</v>
      </c>
      <c r="G12" s="23">
        <v>6</v>
      </c>
      <c r="H12" s="23">
        <v>7</v>
      </c>
      <c r="I12" s="24">
        <v>8</v>
      </c>
      <c r="J12" s="25"/>
    </row>
    <row r="13" spans="2:10" s="26" customFormat="1" ht="34.5" customHeight="1">
      <c r="B13" s="27"/>
      <c r="C13" s="28" t="s">
        <v>16</v>
      </c>
      <c r="D13" s="29"/>
      <c r="E13" s="30"/>
      <c r="F13" s="30"/>
      <c r="G13" s="30"/>
      <c r="H13" s="30"/>
      <c r="I13" s="31"/>
      <c r="J13" s="25"/>
    </row>
    <row r="14" spans="2:12" s="32" customFormat="1" ht="34.5" customHeight="1">
      <c r="B14" s="33" t="s">
        <v>17</v>
      </c>
      <c r="C14" s="34" t="s">
        <v>18</v>
      </c>
      <c r="D14" s="35">
        <v>1001</v>
      </c>
      <c r="E14" s="36">
        <f>E15+E22+E29+E30</f>
        <v>431598</v>
      </c>
      <c r="F14" s="36">
        <v>448288</v>
      </c>
      <c r="G14" s="36">
        <f>G15+G22+G29+G30</f>
        <v>335892</v>
      </c>
      <c r="H14" s="36">
        <f>H15+H22+H29+H30</f>
        <v>291904</v>
      </c>
      <c r="I14" s="37">
        <f>H14/G14*100</f>
        <v>86.90412394460124</v>
      </c>
      <c r="J14" s="38"/>
      <c r="K14" s="38"/>
      <c r="L14" s="39"/>
    </row>
    <row r="15" spans="2:12" s="26" customFormat="1" ht="34.5" customHeight="1">
      <c r="B15" s="27">
        <v>60</v>
      </c>
      <c r="C15" s="28" t="s">
        <v>19</v>
      </c>
      <c r="D15" s="29">
        <v>1002</v>
      </c>
      <c r="E15" s="40">
        <f>E20</f>
        <v>3109</v>
      </c>
      <c r="F15" s="40"/>
      <c r="G15" s="40"/>
      <c r="H15" s="40"/>
      <c r="I15" s="31"/>
      <c r="J15" s="41"/>
      <c r="K15" s="41"/>
      <c r="L15" s="39"/>
    </row>
    <row r="16" spans="2:11" s="26" customFormat="1" ht="34.5" customHeight="1">
      <c r="B16" s="42">
        <v>600</v>
      </c>
      <c r="C16" s="43" t="s">
        <v>20</v>
      </c>
      <c r="D16" s="44">
        <v>1003</v>
      </c>
      <c r="E16" s="40"/>
      <c r="F16" s="40"/>
      <c r="G16" s="40"/>
      <c r="H16" s="40"/>
      <c r="I16" s="31"/>
      <c r="J16" s="41"/>
      <c r="K16" s="41"/>
    </row>
    <row r="17" spans="2:16" s="26" customFormat="1" ht="34.5" customHeight="1">
      <c r="B17" s="42">
        <v>601</v>
      </c>
      <c r="C17" s="43" t="s">
        <v>21</v>
      </c>
      <c r="D17" s="44">
        <v>1004</v>
      </c>
      <c r="E17" s="45"/>
      <c r="F17" s="40"/>
      <c r="G17" s="40"/>
      <c r="H17" s="40"/>
      <c r="I17" s="31"/>
      <c r="J17" s="41"/>
      <c r="P17" s="26" t="s">
        <v>22</v>
      </c>
    </row>
    <row r="18" spans="2:11" s="26" customFormat="1" ht="34.5" customHeight="1">
      <c r="B18" s="42">
        <v>602</v>
      </c>
      <c r="C18" s="43" t="s">
        <v>23</v>
      </c>
      <c r="D18" s="44">
        <v>1005</v>
      </c>
      <c r="E18" s="45"/>
      <c r="F18" s="40"/>
      <c r="G18" s="40"/>
      <c r="H18" s="40"/>
      <c r="I18" s="31"/>
      <c r="J18" s="46"/>
      <c r="K18" s="46"/>
    </row>
    <row r="19" spans="2:10" s="26" customFormat="1" ht="34.5" customHeight="1">
      <c r="B19" s="42">
        <v>603</v>
      </c>
      <c r="C19" s="43" t="s">
        <v>24</v>
      </c>
      <c r="D19" s="44">
        <v>1006</v>
      </c>
      <c r="E19" s="40"/>
      <c r="F19" s="40"/>
      <c r="G19" s="40"/>
      <c r="H19" s="40"/>
      <c r="I19" s="31"/>
      <c r="J19" s="41"/>
    </row>
    <row r="20" spans="2:10" s="26" customFormat="1" ht="34.5" customHeight="1">
      <c r="B20" s="42">
        <v>604</v>
      </c>
      <c r="C20" s="43" t="s">
        <v>25</v>
      </c>
      <c r="D20" s="44">
        <v>1007</v>
      </c>
      <c r="E20" s="47">
        <v>3109</v>
      </c>
      <c r="F20" s="40"/>
      <c r="G20" s="40"/>
      <c r="H20" s="47"/>
      <c r="I20" s="31"/>
      <c r="J20" s="41"/>
    </row>
    <row r="21" spans="2:10" s="26" customFormat="1" ht="34.5" customHeight="1">
      <c r="B21" s="42">
        <v>605</v>
      </c>
      <c r="C21" s="43" t="s">
        <v>26</v>
      </c>
      <c r="D21" s="44">
        <v>1008</v>
      </c>
      <c r="E21" s="47"/>
      <c r="F21" s="40"/>
      <c r="G21" s="40"/>
      <c r="H21" s="40"/>
      <c r="I21" s="31"/>
      <c r="J21" s="25"/>
    </row>
    <row r="22" spans="2:10" s="26" customFormat="1" ht="34.5" customHeight="1">
      <c r="B22" s="33">
        <v>61</v>
      </c>
      <c r="C22" s="34" t="s">
        <v>27</v>
      </c>
      <c r="D22" s="35">
        <v>1009</v>
      </c>
      <c r="E22" s="36">
        <f>E23+E24+E25+E26+E27+E28</f>
        <v>423854</v>
      </c>
      <c r="F22" s="36">
        <f>F23+F24+F25+F26+F27+F28</f>
        <v>443988</v>
      </c>
      <c r="G22" s="36">
        <f>G23+G24+G25+G26+G27+G28</f>
        <v>332664</v>
      </c>
      <c r="H22" s="36">
        <f>H23+H24+H25+H26+H27+H28</f>
        <v>288630</v>
      </c>
      <c r="I22" s="37">
        <f>H22/G22*100</f>
        <v>86.7632205468581</v>
      </c>
      <c r="J22" s="25"/>
    </row>
    <row r="23" spans="2:10" s="26" customFormat="1" ht="34.5" customHeight="1">
      <c r="B23" s="42">
        <v>610</v>
      </c>
      <c r="C23" s="43" t="s">
        <v>28</v>
      </c>
      <c r="D23" s="44">
        <v>1010</v>
      </c>
      <c r="E23" s="40"/>
      <c r="F23" s="40"/>
      <c r="G23" s="40"/>
      <c r="H23" s="40"/>
      <c r="I23" s="31"/>
      <c r="J23" s="25"/>
    </row>
    <row r="24" spans="2:10" s="26" customFormat="1" ht="34.5" customHeight="1">
      <c r="B24" s="42">
        <v>611</v>
      </c>
      <c r="C24" s="43" t="s">
        <v>29</v>
      </c>
      <c r="D24" s="44">
        <v>1011</v>
      </c>
      <c r="E24" s="40"/>
      <c r="F24" s="40"/>
      <c r="G24" s="40"/>
      <c r="H24" s="40"/>
      <c r="I24" s="31"/>
      <c r="J24" s="25"/>
    </row>
    <row r="25" spans="2:10" s="26" customFormat="1" ht="34.5" customHeight="1">
      <c r="B25" s="42">
        <v>612</v>
      </c>
      <c r="C25" s="43" t="s">
        <v>30</v>
      </c>
      <c r="D25" s="44">
        <v>1012</v>
      </c>
      <c r="E25" s="40"/>
      <c r="F25" s="40"/>
      <c r="G25" s="40"/>
      <c r="H25" s="40"/>
      <c r="I25" s="31"/>
      <c r="J25" s="25"/>
    </row>
    <row r="26" spans="2:10" s="26" customFormat="1" ht="34.5" customHeight="1">
      <c r="B26" s="42">
        <v>613</v>
      </c>
      <c r="C26" s="43" t="s">
        <v>31</v>
      </c>
      <c r="D26" s="44">
        <v>1013</v>
      </c>
      <c r="E26" s="40"/>
      <c r="F26" s="40"/>
      <c r="G26" s="40"/>
      <c r="H26" s="40"/>
      <c r="I26" s="31"/>
      <c r="J26" s="25"/>
    </row>
    <row r="27" spans="2:10" s="26" customFormat="1" ht="34.5" customHeight="1">
      <c r="B27" s="42">
        <v>614</v>
      </c>
      <c r="C27" s="43" t="s">
        <v>32</v>
      </c>
      <c r="D27" s="44">
        <v>1014</v>
      </c>
      <c r="E27" s="47">
        <v>423854</v>
      </c>
      <c r="F27" s="40">
        <v>443988</v>
      </c>
      <c r="G27" s="40">
        <v>332664</v>
      </c>
      <c r="H27" s="47">
        <v>288630</v>
      </c>
      <c r="I27" s="31">
        <f>H27/G27*100</f>
        <v>86.7632205468581</v>
      </c>
      <c r="J27" s="25"/>
    </row>
    <row r="28" spans="2:10" s="26" customFormat="1" ht="34.5" customHeight="1">
      <c r="B28" s="42">
        <v>615</v>
      </c>
      <c r="C28" s="43" t="s">
        <v>33</v>
      </c>
      <c r="D28" s="44">
        <v>1015</v>
      </c>
      <c r="E28" s="30"/>
      <c r="F28" s="30"/>
      <c r="G28" s="30"/>
      <c r="H28" s="47"/>
      <c r="I28" s="31"/>
      <c r="J28" s="25"/>
    </row>
    <row r="29" spans="2:10" s="26" customFormat="1" ht="34.5" customHeight="1">
      <c r="B29" s="42">
        <v>64</v>
      </c>
      <c r="C29" s="28" t="s">
        <v>34</v>
      </c>
      <c r="D29" s="29">
        <v>1016</v>
      </c>
      <c r="E29" s="30">
        <v>2858</v>
      </c>
      <c r="F29" s="30">
        <v>2500</v>
      </c>
      <c r="G29" s="30">
        <v>1878</v>
      </c>
      <c r="H29" s="48">
        <v>1900</v>
      </c>
      <c r="I29" s="31">
        <f>H29/G29*100</f>
        <v>101.17145899893502</v>
      </c>
      <c r="J29" s="25"/>
    </row>
    <row r="30" spans="2:10" s="26" customFormat="1" ht="34.5" customHeight="1">
      <c r="B30" s="42">
        <v>65</v>
      </c>
      <c r="C30" s="28" t="s">
        <v>35</v>
      </c>
      <c r="D30" s="29">
        <v>1017</v>
      </c>
      <c r="E30" s="30">
        <v>1777</v>
      </c>
      <c r="F30" s="30">
        <v>1800</v>
      </c>
      <c r="G30" s="30">
        <v>1350</v>
      </c>
      <c r="H30" s="48">
        <v>1374</v>
      </c>
      <c r="I30" s="31">
        <f>H30/G30*100</f>
        <v>101.77777777777777</v>
      </c>
      <c r="J30" s="25"/>
    </row>
    <row r="31" spans="2:10" s="26" customFormat="1" ht="34.5" customHeight="1">
      <c r="B31" s="27"/>
      <c r="C31" s="28" t="s">
        <v>36</v>
      </c>
      <c r="D31" s="49"/>
      <c r="E31" s="40"/>
      <c r="F31" s="40"/>
      <c r="G31" s="40"/>
      <c r="H31" s="40"/>
      <c r="I31" s="31"/>
      <c r="J31" s="25"/>
    </row>
    <row r="32" spans="2:10" s="26" customFormat="1" ht="39.75" customHeight="1">
      <c r="B32" s="33" t="s">
        <v>37</v>
      </c>
      <c r="C32" s="34" t="s">
        <v>38</v>
      </c>
      <c r="D32" s="35">
        <v>1018</v>
      </c>
      <c r="E32" s="36">
        <f>E33-E34-E35+E36+E37+E38+E39+E40+E41+E42+E43</f>
        <v>455931</v>
      </c>
      <c r="F32" s="36">
        <f>F33-F34-F35+F36+F37+F38+F39+F40+F41+F42+F43</f>
        <v>458806</v>
      </c>
      <c r="G32" s="36">
        <f>G33-G34-G35+G36+G37+G38+G39+G40+G41+G42+G43</f>
        <v>343976</v>
      </c>
      <c r="H32" s="36">
        <f>H33-H34-H35+H36+H37+H38+H39+H40+H41+H42+H43</f>
        <v>337862</v>
      </c>
      <c r="I32" s="37">
        <f>H32/G32*100</f>
        <v>98.22255041049375</v>
      </c>
      <c r="J32" s="25"/>
    </row>
    <row r="33" spans="2:10" s="26" customFormat="1" ht="34.5" customHeight="1">
      <c r="B33" s="42">
        <v>50</v>
      </c>
      <c r="C33" s="43" t="s">
        <v>39</v>
      </c>
      <c r="D33" s="50">
        <v>1019</v>
      </c>
      <c r="E33" s="40"/>
      <c r="F33" s="40"/>
      <c r="G33" s="40"/>
      <c r="H33" s="40"/>
      <c r="I33" s="51"/>
      <c r="J33" s="25"/>
    </row>
    <row r="34" spans="2:10" s="26" customFormat="1" ht="34.5" customHeight="1">
      <c r="B34" s="42">
        <v>62</v>
      </c>
      <c r="C34" s="43" t="s">
        <v>40</v>
      </c>
      <c r="D34" s="44">
        <v>1020</v>
      </c>
      <c r="E34" s="40">
        <v>40980</v>
      </c>
      <c r="F34" s="40">
        <v>30000</v>
      </c>
      <c r="G34" s="40">
        <v>28000</v>
      </c>
      <c r="H34" s="47">
        <v>29372</v>
      </c>
      <c r="I34" s="51">
        <f>H34/G34*100</f>
        <v>104.89999999999999</v>
      </c>
      <c r="J34" s="25"/>
    </row>
    <row r="35" spans="2:10" s="26" customFormat="1" ht="34.5" customHeight="1">
      <c r="B35" s="42">
        <v>630</v>
      </c>
      <c r="C35" s="43" t="s">
        <v>41</v>
      </c>
      <c r="D35" s="50">
        <v>1021</v>
      </c>
      <c r="E35" s="30"/>
      <c r="F35" s="40"/>
      <c r="G35" s="40"/>
      <c r="H35" s="47"/>
      <c r="I35" s="51"/>
      <c r="J35" s="25"/>
    </row>
    <row r="36" spans="2:10" s="26" customFormat="1" ht="34.5" customHeight="1">
      <c r="B36" s="42">
        <v>631</v>
      </c>
      <c r="C36" s="43" t="s">
        <v>42</v>
      </c>
      <c r="D36" s="44">
        <v>1022</v>
      </c>
      <c r="E36" s="40"/>
      <c r="F36" s="40"/>
      <c r="G36" s="40"/>
      <c r="H36" s="47"/>
      <c r="I36" s="51"/>
      <c r="J36" s="25"/>
    </row>
    <row r="37" spans="2:10" s="26" customFormat="1" ht="34.5" customHeight="1">
      <c r="B37" s="42" t="s">
        <v>43</v>
      </c>
      <c r="C37" s="43" t="s">
        <v>44</v>
      </c>
      <c r="D37" s="44">
        <v>1023</v>
      </c>
      <c r="E37" s="40">
        <v>62013</v>
      </c>
      <c r="F37" s="40">
        <v>50000</v>
      </c>
      <c r="G37" s="40">
        <v>37000</v>
      </c>
      <c r="H37" s="47">
        <v>33809</v>
      </c>
      <c r="I37" s="51">
        <f>H37/G37*100</f>
        <v>91.37567567567567</v>
      </c>
      <c r="J37" s="25"/>
    </row>
    <row r="38" spans="2:10" s="26" customFormat="1" ht="34.5" customHeight="1">
      <c r="B38" s="42">
        <v>513</v>
      </c>
      <c r="C38" s="43" t="s">
        <v>45</v>
      </c>
      <c r="D38" s="44">
        <v>1024</v>
      </c>
      <c r="E38" s="40">
        <v>63930</v>
      </c>
      <c r="F38" s="40">
        <v>58000</v>
      </c>
      <c r="G38" s="40">
        <v>49000</v>
      </c>
      <c r="H38" s="47">
        <v>44401</v>
      </c>
      <c r="I38" s="51">
        <f>H38/G38*100</f>
        <v>90.61428571428571</v>
      </c>
      <c r="J38" s="25"/>
    </row>
    <row r="39" spans="2:10" s="26" customFormat="1" ht="34.5" customHeight="1">
      <c r="B39" s="42">
        <v>52</v>
      </c>
      <c r="C39" s="43" t="s">
        <v>46</v>
      </c>
      <c r="D39" s="44">
        <v>1025</v>
      </c>
      <c r="E39" s="40">
        <v>191845</v>
      </c>
      <c r="F39" s="40">
        <v>243706</v>
      </c>
      <c r="G39" s="40">
        <v>181726</v>
      </c>
      <c r="H39" s="47">
        <v>179530</v>
      </c>
      <c r="I39" s="51">
        <f>H39/G39*100</f>
        <v>98.79158733477873</v>
      </c>
      <c r="J39" s="25"/>
    </row>
    <row r="40" spans="2:10" s="26" customFormat="1" ht="34.5" customHeight="1">
      <c r="B40" s="42">
        <v>53</v>
      </c>
      <c r="C40" s="43" t="s">
        <v>47</v>
      </c>
      <c r="D40" s="44">
        <v>1026</v>
      </c>
      <c r="E40" s="40">
        <v>62825</v>
      </c>
      <c r="F40" s="40">
        <v>50000</v>
      </c>
      <c r="G40" s="40">
        <v>38000</v>
      </c>
      <c r="H40" s="47">
        <v>48989</v>
      </c>
      <c r="I40" s="51">
        <f>H40/G40*100</f>
        <v>128.91842105263157</v>
      </c>
      <c r="J40" s="25"/>
    </row>
    <row r="41" spans="2:10" s="26" customFormat="1" ht="34.5" customHeight="1">
      <c r="B41" s="42">
        <v>540</v>
      </c>
      <c r="C41" s="43" t="s">
        <v>48</v>
      </c>
      <c r="D41" s="44">
        <v>1027</v>
      </c>
      <c r="E41" s="47">
        <v>60238</v>
      </c>
      <c r="F41" s="40">
        <v>59000</v>
      </c>
      <c r="G41" s="40">
        <v>44250</v>
      </c>
      <c r="H41" s="47">
        <v>44250</v>
      </c>
      <c r="I41" s="51">
        <f>H41/G41*100</f>
        <v>100</v>
      </c>
      <c r="J41" s="25"/>
    </row>
    <row r="42" spans="2:10" s="26" customFormat="1" ht="34.5" customHeight="1">
      <c r="B42" s="42" t="s">
        <v>49</v>
      </c>
      <c r="C42" s="43" t="s">
        <v>50</v>
      </c>
      <c r="D42" s="44">
        <v>1028</v>
      </c>
      <c r="E42" s="30">
        <v>18833</v>
      </c>
      <c r="F42" s="30"/>
      <c r="G42" s="30"/>
      <c r="H42" s="47"/>
      <c r="I42" s="51"/>
      <c r="J42" s="25"/>
    </row>
    <row r="43" spans="2:10" s="52" customFormat="1" ht="34.5" customHeight="1">
      <c r="B43" s="42">
        <v>55</v>
      </c>
      <c r="C43" s="43" t="s">
        <v>51</v>
      </c>
      <c r="D43" s="44">
        <v>1029</v>
      </c>
      <c r="E43" s="53">
        <v>37227</v>
      </c>
      <c r="F43" s="53">
        <v>28100</v>
      </c>
      <c r="G43" s="53">
        <v>22000</v>
      </c>
      <c r="H43" s="54">
        <v>16255</v>
      </c>
      <c r="I43" s="51">
        <f>H43/G43*100</f>
        <v>73.88636363636364</v>
      </c>
      <c r="J43" s="3"/>
    </row>
    <row r="44" spans="2:10" s="52" customFormat="1" ht="34.5" customHeight="1">
      <c r="B44" s="33"/>
      <c r="C44" s="34" t="s">
        <v>52</v>
      </c>
      <c r="D44" s="35">
        <v>1030</v>
      </c>
      <c r="E44" s="55">
        <f>IF(((E14-E32)&gt;0),E14-E32,0)</f>
        <v>0</v>
      </c>
      <c r="F44" s="55">
        <f>IF(((F14-F32)&gt;0),F14-F32,0)</f>
        <v>0</v>
      </c>
      <c r="G44" s="55">
        <f>IF(((G14-G32)&gt;0),G14-G32,0)</f>
        <v>0</v>
      </c>
      <c r="H44" s="55">
        <f>IF(((H14-H32)&gt;0),H14-H32,0)</f>
        <v>0</v>
      </c>
      <c r="I44" s="56">
        <v>0</v>
      </c>
      <c r="J44" s="3"/>
    </row>
    <row r="45" spans="2:10" s="52" customFormat="1" ht="34.5" customHeight="1">
      <c r="B45" s="33"/>
      <c r="C45" s="34" t="s">
        <v>53</v>
      </c>
      <c r="D45" s="35">
        <v>1031</v>
      </c>
      <c r="E45" s="55">
        <f>IF((E32-E14&gt;0),E32-E14,0)</f>
        <v>24333</v>
      </c>
      <c r="F45" s="55">
        <f>IF((F32-F14&gt;0),F32-F14,0)</f>
        <v>10518</v>
      </c>
      <c r="G45" s="55">
        <f>IF((G32-G14&gt;0),G32-G14,0)</f>
        <v>8084</v>
      </c>
      <c r="H45" s="55">
        <f>IF((H32-H14&gt;0),H32-H14,0)</f>
        <v>45958</v>
      </c>
      <c r="I45" s="37">
        <f>H45/G45*100</f>
        <v>568.5056902523503</v>
      </c>
      <c r="J45" s="3"/>
    </row>
    <row r="46" spans="2:10" s="52" customFormat="1" ht="34.5" customHeight="1">
      <c r="B46" s="33">
        <v>66</v>
      </c>
      <c r="C46" s="34" t="s">
        <v>54</v>
      </c>
      <c r="D46" s="35">
        <v>1032</v>
      </c>
      <c r="E46" s="57">
        <f>E47+E52+E53</f>
        <v>12967</v>
      </c>
      <c r="F46" s="57">
        <f>F47+F52+F53</f>
        <v>11000</v>
      </c>
      <c r="G46" s="57">
        <f>G47+G52+G53</f>
        <v>8250</v>
      </c>
      <c r="H46" s="57">
        <f>H47+H52+H53</f>
        <v>11033</v>
      </c>
      <c r="I46" s="37">
        <f>H46/G46*100</f>
        <v>133.73333333333332</v>
      </c>
      <c r="J46" s="3"/>
    </row>
    <row r="47" spans="2:10" s="52" customFormat="1" ht="34.5" customHeight="1">
      <c r="B47" s="27" t="s">
        <v>55</v>
      </c>
      <c r="C47" s="28" t="s">
        <v>56</v>
      </c>
      <c r="D47" s="58">
        <v>1033</v>
      </c>
      <c r="E47" s="53"/>
      <c r="F47" s="53"/>
      <c r="G47" s="53"/>
      <c r="H47" s="53"/>
      <c r="I47" s="31"/>
      <c r="J47" s="3"/>
    </row>
    <row r="48" spans="2:10" s="52" customFormat="1" ht="34.5" customHeight="1">
      <c r="B48" s="42">
        <v>660</v>
      </c>
      <c r="C48" s="43" t="s">
        <v>57</v>
      </c>
      <c r="D48" s="50">
        <v>1034</v>
      </c>
      <c r="E48" s="53"/>
      <c r="F48" s="53"/>
      <c r="G48" s="53"/>
      <c r="H48" s="53"/>
      <c r="I48" s="31"/>
      <c r="J48" s="3"/>
    </row>
    <row r="49" spans="2:10" s="52" customFormat="1" ht="34.5" customHeight="1">
      <c r="B49" s="42">
        <v>661</v>
      </c>
      <c r="C49" s="43" t="s">
        <v>58</v>
      </c>
      <c r="D49" s="50">
        <v>1035</v>
      </c>
      <c r="E49" s="53"/>
      <c r="F49" s="59"/>
      <c r="G49" s="60"/>
      <c r="H49" s="53"/>
      <c r="I49" s="31"/>
      <c r="J49" s="3"/>
    </row>
    <row r="50" spans="2:10" s="52" customFormat="1" ht="34.5" customHeight="1">
      <c r="B50" s="42">
        <v>665</v>
      </c>
      <c r="C50" s="43" t="s">
        <v>59</v>
      </c>
      <c r="D50" s="44">
        <v>1036</v>
      </c>
      <c r="E50" s="53"/>
      <c r="F50" s="53"/>
      <c r="G50" s="53"/>
      <c r="H50" s="53"/>
      <c r="I50" s="31"/>
      <c r="J50" s="3"/>
    </row>
    <row r="51" spans="2:10" s="52" customFormat="1" ht="34.5" customHeight="1">
      <c r="B51" s="42">
        <v>669</v>
      </c>
      <c r="C51" s="43" t="s">
        <v>60</v>
      </c>
      <c r="D51" s="44">
        <v>1037</v>
      </c>
      <c r="E51" s="53"/>
      <c r="F51" s="53"/>
      <c r="G51" s="53"/>
      <c r="H51" s="53"/>
      <c r="I51" s="31"/>
      <c r="J51" s="3"/>
    </row>
    <row r="52" spans="2:10" s="52" customFormat="1" ht="34.5" customHeight="1">
      <c r="B52" s="27">
        <v>662</v>
      </c>
      <c r="C52" s="28" t="s">
        <v>61</v>
      </c>
      <c r="D52" s="29">
        <v>1038</v>
      </c>
      <c r="E52" s="53">
        <v>12967</v>
      </c>
      <c r="F52" s="53">
        <v>11000</v>
      </c>
      <c r="G52" s="53">
        <v>8250</v>
      </c>
      <c r="H52" s="54">
        <v>11033</v>
      </c>
      <c r="I52" s="31">
        <f>H52/G52*100</f>
        <v>133.73333333333332</v>
      </c>
      <c r="J52" s="3"/>
    </row>
    <row r="53" spans="2:10" s="52" customFormat="1" ht="34.5" customHeight="1">
      <c r="B53" s="27" t="s">
        <v>62</v>
      </c>
      <c r="C53" s="28" t="s">
        <v>63</v>
      </c>
      <c r="D53" s="29">
        <v>1039</v>
      </c>
      <c r="E53" s="53"/>
      <c r="F53" s="40"/>
      <c r="G53" s="53"/>
      <c r="H53" s="40"/>
      <c r="I53" s="31"/>
      <c r="J53" s="3"/>
    </row>
    <row r="54" spans="2:10" s="52" customFormat="1" ht="34.5" customHeight="1">
      <c r="B54" s="33">
        <v>56</v>
      </c>
      <c r="C54" s="34" t="s">
        <v>64</v>
      </c>
      <c r="D54" s="35">
        <v>1040</v>
      </c>
      <c r="E54" s="57">
        <f>E55+E60+E61</f>
        <v>1526</v>
      </c>
      <c r="F54" s="57">
        <f>F55+F60+F61</f>
        <v>1000</v>
      </c>
      <c r="G54" s="57">
        <f>G55+G60+G61</f>
        <v>750</v>
      </c>
      <c r="H54" s="57">
        <f>H55+H60+H61</f>
        <v>2242</v>
      </c>
      <c r="I54" s="37">
        <f>H54/G54*100</f>
        <v>298.93333333333334</v>
      </c>
      <c r="J54" s="3"/>
    </row>
    <row r="55" spans="2:10" ht="34.5" customHeight="1">
      <c r="B55" s="27" t="s">
        <v>65</v>
      </c>
      <c r="C55" s="28" t="s">
        <v>66</v>
      </c>
      <c r="D55" s="29">
        <v>1041</v>
      </c>
      <c r="E55" s="53"/>
      <c r="F55" s="53"/>
      <c r="G55" s="53"/>
      <c r="H55" s="53"/>
      <c r="I55" s="31"/>
      <c r="J55" s="3"/>
    </row>
    <row r="56" spans="2:10" ht="34.5" customHeight="1">
      <c r="B56" s="42">
        <v>560</v>
      </c>
      <c r="C56" s="43" t="s">
        <v>67</v>
      </c>
      <c r="D56" s="50">
        <v>1042</v>
      </c>
      <c r="E56" s="53"/>
      <c r="F56" s="53"/>
      <c r="G56" s="53"/>
      <c r="H56" s="53"/>
      <c r="I56" s="31"/>
      <c r="J56" s="3"/>
    </row>
    <row r="57" spans="2:10" ht="34.5" customHeight="1">
      <c r="B57" s="42">
        <v>561</v>
      </c>
      <c r="C57" s="43" t="s">
        <v>68</v>
      </c>
      <c r="D57" s="50">
        <v>1043</v>
      </c>
      <c r="E57" s="53"/>
      <c r="F57" s="53"/>
      <c r="G57" s="53"/>
      <c r="H57" s="53"/>
      <c r="I57" s="31"/>
      <c r="J57" s="3"/>
    </row>
    <row r="58" spans="2:10" ht="34.5" customHeight="1">
      <c r="B58" s="42">
        <v>565</v>
      </c>
      <c r="C58" s="43" t="s">
        <v>69</v>
      </c>
      <c r="D58" s="50">
        <v>1044</v>
      </c>
      <c r="E58" s="53"/>
      <c r="F58" s="53"/>
      <c r="G58" s="53"/>
      <c r="H58" s="53"/>
      <c r="I58" s="31"/>
      <c r="J58" s="3"/>
    </row>
    <row r="59" spans="2:10" ht="34.5" customHeight="1">
      <c r="B59" s="42" t="s">
        <v>70</v>
      </c>
      <c r="C59" s="43" t="s">
        <v>71</v>
      </c>
      <c r="D59" s="44">
        <v>1045</v>
      </c>
      <c r="E59" s="53"/>
      <c r="F59" s="53"/>
      <c r="G59" s="53"/>
      <c r="H59" s="53"/>
      <c r="I59" s="31"/>
      <c r="J59" s="3"/>
    </row>
    <row r="60" spans="2:10" ht="34.5" customHeight="1">
      <c r="B60" s="42">
        <v>562</v>
      </c>
      <c r="C60" s="28" t="s">
        <v>72</v>
      </c>
      <c r="D60" s="29">
        <v>1046</v>
      </c>
      <c r="E60" s="53">
        <v>1526</v>
      </c>
      <c r="F60" s="53">
        <v>1000</v>
      </c>
      <c r="G60" s="53">
        <v>750</v>
      </c>
      <c r="H60" s="54">
        <v>2242</v>
      </c>
      <c r="I60" s="31">
        <f>H60/G60*100</f>
        <v>298.93333333333334</v>
      </c>
      <c r="J60" s="3"/>
    </row>
    <row r="61" spans="2:10" ht="34.5" customHeight="1">
      <c r="B61" s="27" t="s">
        <v>73</v>
      </c>
      <c r="C61" s="28" t="s">
        <v>74</v>
      </c>
      <c r="D61" s="29">
        <v>1047</v>
      </c>
      <c r="E61" s="53"/>
      <c r="F61" s="53"/>
      <c r="G61" s="53"/>
      <c r="H61" s="53"/>
      <c r="I61" s="31"/>
      <c r="J61" s="3"/>
    </row>
    <row r="62" spans="2:10" ht="34.5" customHeight="1">
      <c r="B62" s="33"/>
      <c r="C62" s="34" t="s">
        <v>75</v>
      </c>
      <c r="D62" s="35">
        <v>1048</v>
      </c>
      <c r="E62" s="61">
        <f>IF((E46-E54)&gt;0,E46-E54,0)</f>
        <v>11441</v>
      </c>
      <c r="F62" s="61">
        <f>IF((F46-F54)&gt;0,F46-F54,0)</f>
        <v>10000</v>
      </c>
      <c r="G62" s="61">
        <f>IF((G46-G54)&gt;0,G46-G54,0)</f>
        <v>7500</v>
      </c>
      <c r="H62" s="61">
        <f>IF((H46-H54)&gt;0,H46-H54,0)</f>
        <v>8791</v>
      </c>
      <c r="I62" s="37">
        <f>H62/G62*100</f>
        <v>117.21333333333332</v>
      </c>
      <c r="J62" s="3"/>
    </row>
    <row r="63" spans="2:10" ht="34.5" customHeight="1">
      <c r="B63" s="33"/>
      <c r="C63" s="34" t="s">
        <v>76</v>
      </c>
      <c r="D63" s="35">
        <v>1049</v>
      </c>
      <c r="E63" s="61">
        <f>IF((E54-E46)&gt;0,E54-E46,0)</f>
        <v>0</v>
      </c>
      <c r="F63" s="61">
        <f>IF((F54-F46)&gt;0,F54-F46,0)</f>
        <v>0</v>
      </c>
      <c r="G63" s="61">
        <f>IF((G54-G46)&gt;0,G54-G46,0)</f>
        <v>0</v>
      </c>
      <c r="H63" s="61">
        <f>IF((H54-H46)&gt;0,H54-H46,0)</f>
        <v>0</v>
      </c>
      <c r="I63" s="37">
        <v>0</v>
      </c>
      <c r="J63" s="3"/>
    </row>
    <row r="64" spans="2:10" ht="34.5" customHeight="1">
      <c r="B64" s="42" t="s">
        <v>77</v>
      </c>
      <c r="C64" s="43" t="s">
        <v>78</v>
      </c>
      <c r="D64" s="44">
        <v>1050</v>
      </c>
      <c r="E64" s="53"/>
      <c r="F64" s="53"/>
      <c r="G64" s="53"/>
      <c r="H64" s="53">
        <v>8</v>
      </c>
      <c r="I64" s="31"/>
      <c r="J64" s="3"/>
    </row>
    <row r="65" spans="2:10" ht="34.5" customHeight="1">
      <c r="B65" s="42" t="s">
        <v>79</v>
      </c>
      <c r="C65" s="43" t="s">
        <v>80</v>
      </c>
      <c r="D65" s="50">
        <v>1051</v>
      </c>
      <c r="E65" s="53">
        <v>14689</v>
      </c>
      <c r="F65" s="53"/>
      <c r="G65" s="53"/>
      <c r="H65" s="53"/>
      <c r="I65" s="31"/>
      <c r="J65" s="3"/>
    </row>
    <row r="66" spans="2:10" ht="34.5" customHeight="1">
      <c r="B66" s="62" t="s">
        <v>81</v>
      </c>
      <c r="C66" s="63" t="s">
        <v>82</v>
      </c>
      <c r="D66" s="58">
        <v>1052</v>
      </c>
      <c r="E66" s="64">
        <v>4487</v>
      </c>
      <c r="F66" s="64">
        <v>6000</v>
      </c>
      <c r="G66" s="64">
        <v>4500</v>
      </c>
      <c r="H66" s="64">
        <v>2725</v>
      </c>
      <c r="I66" s="51">
        <f>H66/G66*100</f>
        <v>60.55555555555555</v>
      </c>
      <c r="J66" s="3"/>
    </row>
    <row r="67" spans="2:10" ht="34.5" customHeight="1">
      <c r="B67" s="62" t="s">
        <v>83</v>
      </c>
      <c r="C67" s="63" t="s">
        <v>84</v>
      </c>
      <c r="D67" s="58">
        <v>1053</v>
      </c>
      <c r="E67" s="64">
        <v>2854</v>
      </c>
      <c r="F67" s="64">
        <v>1000</v>
      </c>
      <c r="G67" s="64">
        <v>750</v>
      </c>
      <c r="H67" s="64">
        <v>376</v>
      </c>
      <c r="I67" s="51">
        <f>H67/G67*100</f>
        <v>50.13333333333333</v>
      </c>
      <c r="J67" s="3"/>
    </row>
    <row r="68" spans="2:10" ht="34.5" customHeight="1">
      <c r="B68" s="65"/>
      <c r="C68" s="66" t="s">
        <v>85</v>
      </c>
      <c r="D68" s="67">
        <v>1054</v>
      </c>
      <c r="E68" s="61">
        <f>IF(((E44-E45+E62-E63+E64-E65+E66-E67)&gt;0),E44-E45+E62-E63+E64-E65+E66-E67,0)</f>
        <v>0</v>
      </c>
      <c r="F68" s="61">
        <f>IF(((F44-F45+F62-F63+F64-F65+F66-F67)&gt;0),F44-F45+F62-F63+F64-F65+F66-F67,0)</f>
        <v>4482</v>
      </c>
      <c r="G68" s="61">
        <f>IF(((G44-G45+G62-G63+G64-G65+G66-G67)&gt;0),G44-G45+G62-G63+G64-G65+G66-G67,0)</f>
        <v>3166</v>
      </c>
      <c r="H68" s="61">
        <f>IF(((H44-H45+H62-H63+H64-H65+H66-H67)&gt;0),H44-H45+H62-H63+H64-H65+H66-H67,0)</f>
        <v>0</v>
      </c>
      <c r="I68" s="56">
        <f>H68/G68*100</f>
        <v>0</v>
      </c>
      <c r="J68" s="3"/>
    </row>
    <row r="69" spans="2:10" ht="34.5" customHeight="1">
      <c r="B69" s="65"/>
      <c r="C69" s="66" t="s">
        <v>86</v>
      </c>
      <c r="D69" s="67">
        <v>1055</v>
      </c>
      <c r="E69" s="61">
        <f>IF(((E45-E44+E63-E62+E65-E64+E67-E66)&gt;0),E45-E44+E63-E62+E65-E64+E67-E66,0)</f>
        <v>25948</v>
      </c>
      <c r="F69" s="61">
        <f>IF(((F45-F44+F63-F62+F65-F64+F67-F66)&gt;0),F45-F44+F63-F62+F65-F64+F67-F66,0)</f>
        <v>0</v>
      </c>
      <c r="G69" s="61">
        <f>IF(((G45-G44+G63-G62+G65-G64+G67-G66)&gt;0),G45-G44+G63-G62+G65-G64+G67-G66,0)</f>
        <v>0</v>
      </c>
      <c r="H69" s="61">
        <f>IF(((H45-H44+H63-H62+H65-H64+H67-H66)&gt;0),H45-H44+H63-H62+H65-H64+H67-H66,0)</f>
        <v>34810</v>
      </c>
      <c r="I69" s="56">
        <v>0</v>
      </c>
      <c r="J69" s="3"/>
    </row>
    <row r="70" spans="2:10" ht="34.5" customHeight="1">
      <c r="B70" s="42" t="s">
        <v>87</v>
      </c>
      <c r="C70" s="43" t="s">
        <v>88</v>
      </c>
      <c r="D70" s="44">
        <v>1056</v>
      </c>
      <c r="E70" s="53"/>
      <c r="F70" s="53"/>
      <c r="G70" s="53"/>
      <c r="H70" s="53"/>
      <c r="I70" s="51"/>
      <c r="J70" s="3"/>
    </row>
    <row r="71" spans="2:10" ht="34.5" customHeight="1">
      <c r="B71" s="42" t="s">
        <v>89</v>
      </c>
      <c r="C71" s="43" t="s">
        <v>90</v>
      </c>
      <c r="D71" s="50">
        <v>1057</v>
      </c>
      <c r="E71" s="53"/>
      <c r="F71" s="53"/>
      <c r="G71" s="53"/>
      <c r="H71" s="53">
        <v>42</v>
      </c>
      <c r="I71" s="51"/>
      <c r="J71" s="3"/>
    </row>
    <row r="72" spans="2:10" ht="34.5" customHeight="1">
      <c r="B72" s="33"/>
      <c r="C72" s="34" t="s">
        <v>91</v>
      </c>
      <c r="D72" s="35">
        <v>1058</v>
      </c>
      <c r="E72" s="55">
        <f>IF(((E68-E69+E70-E71)&gt;0),E68-E69+E70-E71,0)</f>
        <v>0</v>
      </c>
      <c r="F72" s="55">
        <f>IF(((F68-F69+F70-F71)&gt;0),F68-F69+F70-F71,0)</f>
        <v>4482</v>
      </c>
      <c r="G72" s="55">
        <f>IF(((G68-G69+G70-G71)&gt;0),G68-G69+G70-G71,0)</f>
        <v>3166</v>
      </c>
      <c r="H72" s="55">
        <f>IF(((H68-H69+H70-H71)&gt;0),H68-H69+H70-H71,0)</f>
        <v>0</v>
      </c>
      <c r="I72" s="56">
        <f>H72/G72*100</f>
        <v>0</v>
      </c>
      <c r="J72" s="3"/>
    </row>
    <row r="73" spans="2:10" ht="34.5" customHeight="1">
      <c r="B73" s="33"/>
      <c r="C73" s="34" t="s">
        <v>92</v>
      </c>
      <c r="D73" s="35">
        <v>1059</v>
      </c>
      <c r="E73" s="55">
        <f>IF(((E69-E68+E71-E70)&gt;0),E69-E68+E71-E70,0)</f>
        <v>25948</v>
      </c>
      <c r="F73" s="55">
        <f>IF(((F69-F68+F71-F70)&gt;0),F69-F68+F71-F70,0)</f>
        <v>0</v>
      </c>
      <c r="G73" s="55">
        <f>IF(((G69-G68+G71-G70)&gt;0),G69-G68+G71-G70,0)</f>
        <v>0</v>
      </c>
      <c r="H73" s="55">
        <f>IF(((H69-H68+H71-H70)&gt;0),H69-H68+H71-H70,0)</f>
        <v>34852</v>
      </c>
      <c r="I73" s="56"/>
      <c r="J73" s="3"/>
    </row>
    <row r="74" spans="2:10" ht="34.5" customHeight="1">
      <c r="B74" s="42"/>
      <c r="C74" s="43" t="s">
        <v>93</v>
      </c>
      <c r="D74" s="44"/>
      <c r="E74" s="53"/>
      <c r="F74" s="53"/>
      <c r="G74" s="53"/>
      <c r="H74" s="53"/>
      <c r="I74" s="51"/>
      <c r="J74" s="3"/>
    </row>
    <row r="75" spans="2:10" ht="34.5" customHeight="1">
      <c r="B75" s="42">
        <v>721</v>
      </c>
      <c r="C75" s="43" t="s">
        <v>94</v>
      </c>
      <c r="D75" s="44">
        <v>1060</v>
      </c>
      <c r="E75" s="53"/>
      <c r="F75" s="53"/>
      <c r="G75" s="53"/>
      <c r="H75" s="53"/>
      <c r="I75" s="51"/>
      <c r="J75" s="3"/>
    </row>
    <row r="76" spans="2:10" ht="34.5" customHeight="1">
      <c r="B76" s="42" t="s">
        <v>95</v>
      </c>
      <c r="C76" s="43" t="s">
        <v>96</v>
      </c>
      <c r="D76" s="50">
        <v>1061</v>
      </c>
      <c r="E76" s="53">
        <v>1053</v>
      </c>
      <c r="F76" s="53">
        <v>4000</v>
      </c>
      <c r="G76" s="53">
        <v>3000</v>
      </c>
      <c r="H76" s="54">
        <v>1500</v>
      </c>
      <c r="I76" s="56">
        <f>H76/G76*100</f>
        <v>50</v>
      </c>
      <c r="J76" s="3"/>
    </row>
    <row r="77" spans="2:10" ht="34.5" customHeight="1">
      <c r="B77" s="42" t="s">
        <v>95</v>
      </c>
      <c r="C77" s="43" t="s">
        <v>97</v>
      </c>
      <c r="D77" s="50">
        <v>1062</v>
      </c>
      <c r="E77" s="53">
        <v>3044</v>
      </c>
      <c r="F77" s="53"/>
      <c r="G77" s="53"/>
      <c r="H77" s="53"/>
      <c r="I77" s="31"/>
      <c r="J77" s="3"/>
    </row>
    <row r="78" spans="2:10" ht="34.5" customHeight="1">
      <c r="B78" s="42">
        <v>723</v>
      </c>
      <c r="C78" s="43" t="s">
        <v>98</v>
      </c>
      <c r="D78" s="44">
        <v>1063</v>
      </c>
      <c r="E78" s="53"/>
      <c r="F78" s="53"/>
      <c r="G78" s="53"/>
      <c r="H78" s="53"/>
      <c r="I78" s="31"/>
      <c r="J78" s="3"/>
    </row>
    <row r="79" spans="2:10" ht="34.5" customHeight="1">
      <c r="B79" s="33"/>
      <c r="C79" s="34" t="s">
        <v>99</v>
      </c>
      <c r="D79" s="35">
        <v>1064</v>
      </c>
      <c r="E79" s="55">
        <f>IF(((E72-E73-E75-E76+E77-E78)&gt;0),E72-E73-E75-E76+E77-E78,0)</f>
        <v>0</v>
      </c>
      <c r="F79" s="55">
        <f>IF(((F72-F73-F75-F76+F77-F78)&gt;0),F72-F73-F75-F76+F77-F78,0)</f>
        <v>482</v>
      </c>
      <c r="G79" s="55">
        <f>IF(((G72-G73-G75-G76+G77-G78)&gt;0),G72-G73-G75-G76+G77-G78,0)</f>
        <v>166</v>
      </c>
      <c r="H79" s="55">
        <f>IF(((H72-H73-H75-H76+H77-H78)&gt;0),H72-H73-H75-H76+H77-H78,0)</f>
        <v>0</v>
      </c>
      <c r="I79" s="56">
        <f>H79/G79*100</f>
        <v>0</v>
      </c>
      <c r="J79" s="3"/>
    </row>
    <row r="80" spans="2:10" ht="34.5" customHeight="1">
      <c r="B80" s="33"/>
      <c r="C80" s="34" t="s">
        <v>100</v>
      </c>
      <c r="D80" s="35">
        <v>1065</v>
      </c>
      <c r="E80" s="55">
        <f>IF(((E73-E72+E75+E76-E77+E78)&gt;0),E73-E72+E75+E76-E77+E78,0)</f>
        <v>23957</v>
      </c>
      <c r="F80" s="55">
        <f>IF(((F73-F72+F75+F76-F77+F78)&gt;0),F73-F72+F75+F76-F77+F78,0)</f>
        <v>0</v>
      </c>
      <c r="G80" s="55">
        <f>IF(((G73-G72+G75+G76-G77+G78)&gt;0),G73-G72+G75+G76-G77+G78,0)</f>
        <v>0</v>
      </c>
      <c r="H80" s="55">
        <f>IF(((H73-H72+H75+H76-H77+H78)&gt;0),H73-H72+H75+H76-H77+H78,0)</f>
        <v>36352</v>
      </c>
      <c r="I80" s="56">
        <v>0</v>
      </c>
      <c r="J80" s="3"/>
    </row>
    <row r="81" spans="2:10" ht="34.5" customHeight="1">
      <c r="B81" s="42"/>
      <c r="C81" s="43" t="s">
        <v>101</v>
      </c>
      <c r="D81" s="44">
        <v>1066</v>
      </c>
      <c r="E81" s="53"/>
      <c r="F81" s="53"/>
      <c r="G81" s="53"/>
      <c r="H81" s="53"/>
      <c r="I81" s="31"/>
      <c r="J81" s="3"/>
    </row>
    <row r="82" spans="2:10" ht="34.5" customHeight="1">
      <c r="B82" s="42"/>
      <c r="C82" s="43" t="s">
        <v>102</v>
      </c>
      <c r="D82" s="44">
        <v>1067</v>
      </c>
      <c r="E82" s="53"/>
      <c r="F82" s="53"/>
      <c r="G82" s="53"/>
      <c r="H82" s="53"/>
      <c r="I82" s="31"/>
      <c r="J82" s="3"/>
    </row>
    <row r="83" spans="2:10" ht="34.5" customHeight="1">
      <c r="B83" s="42"/>
      <c r="C83" s="43" t="s">
        <v>103</v>
      </c>
      <c r="D83" s="44">
        <v>1068</v>
      </c>
      <c r="E83" s="53"/>
      <c r="F83" s="53"/>
      <c r="G83" s="53"/>
      <c r="H83" s="53"/>
      <c r="I83" s="31"/>
      <c r="J83" s="3"/>
    </row>
    <row r="84" spans="2:10" ht="34.5" customHeight="1">
      <c r="B84" s="42"/>
      <c r="C84" s="43" t="s">
        <v>104</v>
      </c>
      <c r="D84" s="44">
        <v>1069</v>
      </c>
      <c r="E84" s="53"/>
      <c r="F84" s="53"/>
      <c r="G84" s="53"/>
      <c r="H84" s="53"/>
      <c r="I84" s="31"/>
      <c r="J84" s="3"/>
    </row>
    <row r="85" spans="2:10" ht="34.5" customHeight="1">
      <c r="B85" s="42"/>
      <c r="C85" s="43" t="s">
        <v>105</v>
      </c>
      <c r="D85" s="50"/>
      <c r="E85" s="53"/>
      <c r="F85" s="53"/>
      <c r="G85" s="53"/>
      <c r="H85" s="53"/>
      <c r="I85" s="31"/>
      <c r="J85" s="3"/>
    </row>
    <row r="86" spans="2:10" ht="34.5" customHeight="1">
      <c r="B86" s="42"/>
      <c r="C86" s="43" t="s">
        <v>106</v>
      </c>
      <c r="D86" s="50">
        <v>1070</v>
      </c>
      <c r="E86" s="53"/>
      <c r="F86" s="53"/>
      <c r="G86" s="53"/>
      <c r="H86" s="53"/>
      <c r="I86" s="31"/>
      <c r="J86" s="3"/>
    </row>
    <row r="87" spans="2:10" ht="34.5" customHeight="1">
      <c r="B87" s="68"/>
      <c r="C87" s="69" t="s">
        <v>107</v>
      </c>
      <c r="D87" s="70">
        <v>1071</v>
      </c>
      <c r="E87" s="71"/>
      <c r="F87" s="71"/>
      <c r="G87" s="71"/>
      <c r="H87" s="71"/>
      <c r="I87" s="31"/>
      <c r="J87" s="3"/>
    </row>
    <row r="88" spans="4:5" ht="12.75">
      <c r="D88" s="72"/>
      <c r="E88" s="73"/>
    </row>
    <row r="89" spans="2:9" ht="12.75">
      <c r="B89" s="1" t="s">
        <v>108</v>
      </c>
      <c r="D89" s="72"/>
      <c r="E89" s="74"/>
      <c r="F89" s="75"/>
      <c r="G89" s="74" t="s">
        <v>109</v>
      </c>
      <c r="H89" s="75"/>
      <c r="I89" s="74"/>
    </row>
    <row r="90" ht="12.75">
      <c r="D90" s="76" t="s">
        <v>110</v>
      </c>
    </row>
    <row r="94" spans="3:9" ht="12.75">
      <c r="C94" s="77"/>
      <c r="E94" s="78"/>
      <c r="F94" s="78"/>
      <c r="G94" s="78"/>
      <c r="H94" s="78"/>
      <c r="I94" s="78"/>
    </row>
    <row r="95" spans="3:8" ht="12.75">
      <c r="C95" s="77"/>
      <c r="E95" s="78"/>
      <c r="F95" s="78"/>
      <c r="G95" s="78"/>
      <c r="H95" s="78"/>
    </row>
    <row r="96" spans="3:8" ht="12.75">
      <c r="C96" s="77"/>
      <c r="E96" s="78"/>
      <c r="F96" s="78"/>
      <c r="G96" s="78"/>
      <c r="H96" s="78"/>
    </row>
    <row r="97" ht="12.75">
      <c r="H97" s="78"/>
    </row>
  </sheetData>
  <sheetProtection selectLockedCells="1" selectUnlockedCells="1"/>
  <mergeCells count="8">
    <mergeCell ref="B6:I6"/>
    <mergeCell ref="B10:B11"/>
    <mergeCell ref="C10:C11"/>
    <mergeCell ref="D10:D11"/>
    <mergeCell ref="E10:E11"/>
    <mergeCell ref="F10:F11"/>
    <mergeCell ref="G10:H10"/>
    <mergeCell ref="I10:I11"/>
  </mergeCells>
  <printOptions/>
  <pageMargins left="0.25" right="0.25" top="0.75" bottom="0.75" header="0.5118055555555555" footer="0.5118055555555555"/>
  <pageSetup fitToHeight="0" fitToWidth="1" horizontalDpi="300" verticalDpi="300" orientation="portrait" paperSize="9"/>
</worksheet>
</file>

<file path=xl/worksheets/sheet10.xml><?xml version="1.0" encoding="utf-8"?>
<worksheet xmlns="http://schemas.openxmlformats.org/spreadsheetml/2006/main" xmlns:r="http://schemas.openxmlformats.org/officeDocument/2006/relationships">
  <sheetPr>
    <tabColor indexed="9"/>
    <pageSetUpPr fitToPage="1"/>
  </sheetPr>
  <dimension ref="B2:V34"/>
  <sheetViews>
    <sheetView zoomScale="72" zoomScaleNormal="72" workbookViewId="0" topLeftCell="A1">
      <selection activeCell="K24" sqref="K24"/>
    </sheetView>
  </sheetViews>
  <sheetFormatPr defaultColWidth="9.140625" defaultRowHeight="12.75"/>
  <cols>
    <col min="1" max="1" width="9.140625" style="1" customWidth="1"/>
    <col min="2" max="2" width="31.7109375" style="1" customWidth="1"/>
    <col min="3" max="3" width="28.28125" style="1" customWidth="1"/>
    <col min="4" max="4" width="12.8515625" style="1" customWidth="1"/>
    <col min="5" max="5" width="16.7109375" style="1" customWidth="1"/>
    <col min="6" max="6" width="19.421875" style="1" customWidth="1"/>
    <col min="7" max="8" width="27.28125" style="1" customWidth="1"/>
    <col min="9" max="10" width="13.7109375" style="1" customWidth="1"/>
    <col min="11" max="11" width="16.57421875" style="1" customWidth="1"/>
    <col min="12" max="22" width="13.7109375" style="1" customWidth="1"/>
    <col min="23" max="16384" width="9.140625" style="1" customWidth="1"/>
  </cols>
  <sheetData>
    <row r="1" s="3" customFormat="1" ht="12.75"/>
    <row r="2" s="3" customFormat="1" ht="12.75">
      <c r="V2" s="258" t="s">
        <v>713</v>
      </c>
    </row>
    <row r="3" s="3" customFormat="1" ht="12.75"/>
    <row r="4" spans="2:3" s="3" customFormat="1" ht="12.75">
      <c r="B4" s="3" t="s">
        <v>1</v>
      </c>
      <c r="C4" s="6" t="s">
        <v>2</v>
      </c>
    </row>
    <row r="5" spans="2:3" s="3" customFormat="1" ht="12.75">
      <c r="B5" s="3" t="s">
        <v>3</v>
      </c>
      <c r="C5" s="376" t="s">
        <v>4</v>
      </c>
    </row>
    <row r="6" s="3" customFormat="1" ht="12.75">
      <c r="B6" s="3" t="s">
        <v>714</v>
      </c>
    </row>
    <row r="7" s="3" customFormat="1" ht="12.75"/>
    <row r="8" spans="2:22" s="3" customFormat="1" ht="12.75">
      <c r="B8" s="377" t="s">
        <v>715</v>
      </c>
      <c r="C8" s="377"/>
      <c r="D8" s="377"/>
      <c r="E8" s="377"/>
      <c r="F8" s="377"/>
      <c r="G8" s="377"/>
      <c r="H8" s="377"/>
      <c r="I8" s="377"/>
      <c r="J8" s="377"/>
      <c r="K8" s="377"/>
      <c r="L8" s="377"/>
      <c r="M8" s="377"/>
      <c r="N8" s="377"/>
      <c r="O8" s="377"/>
      <c r="P8" s="377"/>
      <c r="Q8" s="377"/>
      <c r="R8" s="377"/>
      <c r="S8" s="377"/>
      <c r="T8" s="377"/>
      <c r="U8" s="377"/>
      <c r="V8" s="377"/>
    </row>
    <row r="9" s="3" customFormat="1" ht="12.75"/>
    <row r="10" spans="2:22" s="3" customFormat="1" ht="38.25" customHeight="1">
      <c r="B10" s="406" t="s">
        <v>716</v>
      </c>
      <c r="C10" s="407" t="s">
        <v>717</v>
      </c>
      <c r="D10" s="383" t="s">
        <v>718</v>
      </c>
      <c r="E10" s="380" t="s">
        <v>719</v>
      </c>
      <c r="F10" s="380" t="s">
        <v>720</v>
      </c>
      <c r="G10" s="380" t="s">
        <v>721</v>
      </c>
      <c r="H10" s="380" t="s">
        <v>722</v>
      </c>
      <c r="I10" s="380" t="s">
        <v>723</v>
      </c>
      <c r="J10" s="380" t="s">
        <v>724</v>
      </c>
      <c r="K10" s="380" t="s">
        <v>725</v>
      </c>
      <c r="L10" s="380" t="s">
        <v>726</v>
      </c>
      <c r="M10" s="380" t="s">
        <v>727</v>
      </c>
      <c r="N10" s="380" t="s">
        <v>728</v>
      </c>
      <c r="O10" s="303" t="s">
        <v>729</v>
      </c>
      <c r="P10" s="303"/>
      <c r="Q10" s="303"/>
      <c r="R10" s="303"/>
      <c r="S10" s="303"/>
      <c r="T10" s="303"/>
      <c r="U10" s="303"/>
      <c r="V10" s="303"/>
    </row>
    <row r="11" spans="2:22" s="3" customFormat="1" ht="48.75" customHeight="1">
      <c r="B11" s="406"/>
      <c r="C11" s="407"/>
      <c r="D11" s="383"/>
      <c r="E11" s="380"/>
      <c r="F11" s="380"/>
      <c r="G11" s="380"/>
      <c r="H11" s="380"/>
      <c r="I11" s="380"/>
      <c r="J11" s="380"/>
      <c r="K11" s="380"/>
      <c r="L11" s="380"/>
      <c r="M11" s="380"/>
      <c r="N11" s="380"/>
      <c r="O11" s="70" t="s">
        <v>730</v>
      </c>
      <c r="P11" s="70" t="s">
        <v>731</v>
      </c>
      <c r="Q11" s="70" t="s">
        <v>732</v>
      </c>
      <c r="R11" s="70" t="s">
        <v>733</v>
      </c>
      <c r="S11" s="70" t="s">
        <v>734</v>
      </c>
      <c r="T11" s="70" t="s">
        <v>735</v>
      </c>
      <c r="U11" s="70" t="s">
        <v>736</v>
      </c>
      <c r="V11" s="408" t="s">
        <v>737</v>
      </c>
    </row>
    <row r="12" spans="2:22" s="3" customFormat="1" ht="12.75">
      <c r="B12" s="409" t="s">
        <v>738</v>
      </c>
      <c r="C12" s="410"/>
      <c r="D12" s="410"/>
      <c r="E12" s="410"/>
      <c r="F12" s="410"/>
      <c r="G12" s="410"/>
      <c r="H12" s="410"/>
      <c r="I12" s="410"/>
      <c r="J12" s="410"/>
      <c r="K12" s="410"/>
      <c r="L12" s="410"/>
      <c r="M12" s="410"/>
      <c r="N12" s="410"/>
      <c r="O12" s="410"/>
      <c r="P12" s="410"/>
      <c r="Q12" s="410"/>
      <c r="R12" s="410"/>
      <c r="S12" s="410"/>
      <c r="T12" s="410"/>
      <c r="U12" s="410"/>
      <c r="V12" s="411"/>
    </row>
    <row r="13" spans="2:22" s="3" customFormat="1" ht="12.75">
      <c r="B13" s="412" t="s">
        <v>739</v>
      </c>
      <c r="C13" s="395"/>
      <c r="D13" s="395"/>
      <c r="E13" s="395"/>
      <c r="F13" s="395"/>
      <c r="G13" s="395"/>
      <c r="H13" s="395"/>
      <c r="I13" s="395"/>
      <c r="J13" s="395"/>
      <c r="K13" s="395"/>
      <c r="L13" s="395"/>
      <c r="M13" s="395"/>
      <c r="N13" s="395"/>
      <c r="O13" s="395"/>
      <c r="P13" s="395"/>
      <c r="Q13" s="395"/>
      <c r="R13" s="395"/>
      <c r="S13" s="395"/>
      <c r="T13" s="395"/>
      <c r="U13" s="395"/>
      <c r="V13" s="290"/>
    </row>
    <row r="14" spans="2:22" s="3" customFormat="1" ht="12.75">
      <c r="B14" s="412" t="s">
        <v>739</v>
      </c>
      <c r="C14" s="395"/>
      <c r="D14" s="395"/>
      <c r="E14" s="395"/>
      <c r="F14" s="395"/>
      <c r="G14" s="395"/>
      <c r="H14" s="395"/>
      <c r="I14" s="395"/>
      <c r="J14" s="395"/>
      <c r="K14" s="395"/>
      <c r="L14" s="395"/>
      <c r="M14" s="395"/>
      <c r="N14" s="395"/>
      <c r="O14" s="395"/>
      <c r="P14" s="395"/>
      <c r="Q14" s="395"/>
      <c r="R14" s="395"/>
      <c r="S14" s="395"/>
      <c r="T14" s="395"/>
      <c r="U14" s="395"/>
      <c r="V14" s="290"/>
    </row>
    <row r="15" spans="2:22" s="3" customFormat="1" ht="12.75">
      <c r="B15" s="412" t="s">
        <v>739</v>
      </c>
      <c r="C15" s="395"/>
      <c r="D15" s="395"/>
      <c r="E15" s="395"/>
      <c r="F15" s="395"/>
      <c r="G15" s="395"/>
      <c r="H15" s="395"/>
      <c r="I15" s="395"/>
      <c r="J15" s="395"/>
      <c r="K15" s="395"/>
      <c r="L15" s="395"/>
      <c r="M15" s="395"/>
      <c r="N15" s="395"/>
      <c r="O15" s="395"/>
      <c r="P15" s="395"/>
      <c r="Q15" s="395"/>
      <c r="R15" s="395"/>
      <c r="S15" s="395"/>
      <c r="T15" s="395"/>
      <c r="U15" s="395"/>
      <c r="V15" s="290"/>
    </row>
    <row r="16" spans="2:22" s="3" customFormat="1" ht="12.75">
      <c r="B16" s="412" t="s">
        <v>739</v>
      </c>
      <c r="C16" s="395"/>
      <c r="D16" s="395"/>
      <c r="E16" s="395"/>
      <c r="F16" s="395"/>
      <c r="G16" s="395"/>
      <c r="H16" s="395"/>
      <c r="I16" s="395"/>
      <c r="J16" s="395"/>
      <c r="K16" s="395"/>
      <c r="L16" s="395"/>
      <c r="M16" s="395"/>
      <c r="N16" s="395"/>
      <c r="O16" s="395"/>
      <c r="P16" s="395"/>
      <c r="Q16" s="395"/>
      <c r="R16" s="395"/>
      <c r="S16" s="395"/>
      <c r="T16" s="395"/>
      <c r="U16" s="395"/>
      <c r="V16" s="290"/>
    </row>
    <row r="17" spans="2:22" s="3" customFormat="1" ht="12.75">
      <c r="B17" s="412" t="s">
        <v>739</v>
      </c>
      <c r="C17" s="395"/>
      <c r="D17" s="395"/>
      <c r="E17" s="395"/>
      <c r="F17" s="395"/>
      <c r="G17" s="395"/>
      <c r="H17" s="395"/>
      <c r="I17" s="395"/>
      <c r="J17" s="395"/>
      <c r="K17" s="395"/>
      <c r="L17" s="395"/>
      <c r="M17" s="395"/>
      <c r="N17" s="395"/>
      <c r="O17" s="395"/>
      <c r="P17" s="395"/>
      <c r="Q17" s="395"/>
      <c r="R17" s="395"/>
      <c r="S17" s="395"/>
      <c r="T17" s="395"/>
      <c r="U17" s="395"/>
      <c r="V17" s="290"/>
    </row>
    <row r="18" spans="2:22" s="3" customFormat="1" ht="12.75">
      <c r="B18" s="412" t="s">
        <v>740</v>
      </c>
      <c r="C18" s="395"/>
      <c r="D18" s="395"/>
      <c r="E18" s="395"/>
      <c r="F18" s="395"/>
      <c r="G18" s="395"/>
      <c r="H18" s="395"/>
      <c r="I18" s="395"/>
      <c r="J18" s="395"/>
      <c r="K18" s="395"/>
      <c r="L18" s="395"/>
      <c r="M18" s="395"/>
      <c r="N18" s="395"/>
      <c r="O18" s="395"/>
      <c r="P18" s="395"/>
      <c r="Q18" s="395"/>
      <c r="R18" s="395"/>
      <c r="S18" s="395"/>
      <c r="T18" s="395"/>
      <c r="U18" s="395"/>
      <c r="V18" s="290"/>
    </row>
    <row r="19" spans="2:22" s="3" customFormat="1" ht="12.75">
      <c r="B19" s="412" t="s">
        <v>739</v>
      </c>
      <c r="C19" s="395"/>
      <c r="D19" s="395"/>
      <c r="E19" s="395"/>
      <c r="F19" s="395"/>
      <c r="G19" s="395"/>
      <c r="H19" s="395"/>
      <c r="I19" s="395"/>
      <c r="J19" s="395"/>
      <c r="K19" s="395"/>
      <c r="L19" s="395"/>
      <c r="M19" s="395"/>
      <c r="N19" s="395"/>
      <c r="O19" s="395"/>
      <c r="P19" s="395"/>
      <c r="Q19" s="395"/>
      <c r="R19" s="395"/>
      <c r="S19" s="395"/>
      <c r="T19" s="395"/>
      <c r="U19" s="395"/>
      <c r="V19" s="290"/>
    </row>
    <row r="20" spans="2:22" s="3" customFormat="1" ht="12.75">
      <c r="B20" s="412" t="s">
        <v>739</v>
      </c>
      <c r="C20" s="395"/>
      <c r="D20" s="395"/>
      <c r="E20" s="395"/>
      <c r="F20" s="395"/>
      <c r="G20" s="395"/>
      <c r="H20" s="395"/>
      <c r="I20" s="395"/>
      <c r="J20" s="395"/>
      <c r="K20" s="395"/>
      <c r="L20" s="395"/>
      <c r="M20" s="395"/>
      <c r="N20" s="395"/>
      <c r="O20" s="395"/>
      <c r="P20" s="395"/>
      <c r="Q20" s="395"/>
      <c r="R20" s="395"/>
      <c r="S20" s="395"/>
      <c r="T20" s="395"/>
      <c r="U20" s="395"/>
      <c r="V20" s="290"/>
    </row>
    <row r="21" spans="2:22" s="3" customFormat="1" ht="12.75">
      <c r="B21" s="412" t="s">
        <v>739</v>
      </c>
      <c r="C21" s="395"/>
      <c r="D21" s="395"/>
      <c r="E21" s="395"/>
      <c r="F21" s="395"/>
      <c r="G21" s="395"/>
      <c r="H21" s="395"/>
      <c r="I21" s="395"/>
      <c r="J21" s="395"/>
      <c r="K21" s="395"/>
      <c r="L21" s="395"/>
      <c r="M21" s="395"/>
      <c r="N21" s="395"/>
      <c r="O21" s="395"/>
      <c r="P21" s="395"/>
      <c r="Q21" s="395"/>
      <c r="R21" s="395"/>
      <c r="S21" s="395"/>
      <c r="T21" s="395"/>
      <c r="U21" s="395"/>
      <c r="V21" s="290"/>
    </row>
    <row r="22" spans="2:22" s="3" customFormat="1" ht="12.75">
      <c r="B22" s="412" t="s">
        <v>739</v>
      </c>
      <c r="C22" s="395"/>
      <c r="D22" s="395"/>
      <c r="E22" s="395"/>
      <c r="F22" s="395"/>
      <c r="G22" s="395"/>
      <c r="H22" s="395"/>
      <c r="I22" s="395"/>
      <c r="J22" s="395"/>
      <c r="K22" s="395"/>
      <c r="L22" s="395"/>
      <c r="M22" s="395"/>
      <c r="N22" s="395"/>
      <c r="O22" s="395"/>
      <c r="P22" s="395"/>
      <c r="Q22" s="395"/>
      <c r="R22" s="395"/>
      <c r="S22" s="395"/>
      <c r="T22" s="395"/>
      <c r="U22" s="395"/>
      <c r="V22" s="290"/>
    </row>
    <row r="23" spans="2:22" s="3" customFormat="1" ht="12.75">
      <c r="B23" s="412" t="s">
        <v>739</v>
      </c>
      <c r="C23" s="395"/>
      <c r="D23" s="395"/>
      <c r="E23" s="395"/>
      <c r="F23" s="395"/>
      <c r="G23" s="395"/>
      <c r="H23" s="395"/>
      <c r="I23" s="395"/>
      <c r="J23" s="395"/>
      <c r="K23" s="395"/>
      <c r="L23" s="395"/>
      <c r="M23" s="395"/>
      <c r="N23" s="395"/>
      <c r="O23" s="395"/>
      <c r="P23" s="395"/>
      <c r="Q23" s="395"/>
      <c r="R23" s="395"/>
      <c r="S23" s="395"/>
      <c r="T23" s="395"/>
      <c r="U23" s="395"/>
      <c r="V23" s="290"/>
    </row>
    <row r="24" spans="2:22" s="3" customFormat="1" ht="12.75">
      <c r="B24" s="413" t="s">
        <v>741</v>
      </c>
      <c r="C24" s="399"/>
      <c r="D24" s="399"/>
      <c r="E24" s="399"/>
      <c r="F24" s="399"/>
      <c r="G24" s="399"/>
      <c r="H24" s="399"/>
      <c r="I24" s="399"/>
      <c r="J24" s="399"/>
      <c r="K24" s="399"/>
      <c r="L24" s="399"/>
      <c r="M24" s="399"/>
      <c r="N24" s="399"/>
      <c r="O24" s="399"/>
      <c r="P24" s="399"/>
      <c r="Q24" s="399"/>
      <c r="R24" s="399"/>
      <c r="S24" s="399"/>
      <c r="T24" s="399"/>
      <c r="U24" s="399"/>
      <c r="V24" s="273"/>
    </row>
    <row r="25" spans="2:3" s="3" customFormat="1" ht="12.75">
      <c r="B25" s="414" t="s">
        <v>742</v>
      </c>
      <c r="C25" s="415"/>
    </row>
    <row r="26" spans="2:3" s="3" customFormat="1" ht="12.75">
      <c r="B26" s="416" t="s">
        <v>743</v>
      </c>
      <c r="C26" s="417"/>
    </row>
    <row r="27" s="3" customFormat="1" ht="12.75"/>
    <row r="28" s="3" customFormat="1" ht="12.75">
      <c r="B28" s="3" t="s">
        <v>744</v>
      </c>
    </row>
    <row r="29" s="3" customFormat="1" ht="12.75">
      <c r="B29" s="3" t="s">
        <v>745</v>
      </c>
    </row>
    <row r="30" s="3" customFormat="1" ht="12.75"/>
    <row r="31" s="3" customFormat="1" ht="12.75">
      <c r="B31" s="3" t="s">
        <v>746</v>
      </c>
    </row>
    <row r="32" s="3" customFormat="1" ht="12.75"/>
    <row r="33" spans="2:7" s="3" customFormat="1" ht="15" customHeight="1">
      <c r="B33" s="418" t="str">
        <f>'Биланс успеха'!B89</f>
        <v>Датум: 30. октобар 2020. године</v>
      </c>
      <c r="C33" s="418"/>
      <c r="E33" s="326"/>
      <c r="F33" s="326"/>
      <c r="G33" s="325" t="s">
        <v>747</v>
      </c>
    </row>
    <row r="34" s="3" customFormat="1" ht="12.75">
      <c r="D34" s="326" t="s">
        <v>110</v>
      </c>
    </row>
    <row r="35" s="3" customFormat="1" ht="12.75"/>
    <row r="36" s="3" customFormat="1" ht="12.75"/>
    <row r="37" s="3" customFormat="1" ht="12.75"/>
  </sheetData>
  <sheetProtection selectLockedCells="1" selectUnlockedCells="1"/>
  <mergeCells count="16">
    <mergeCell ref="B8:V8"/>
    <mergeCell ref="B10:B11"/>
    <mergeCell ref="C10:C11"/>
    <mergeCell ref="D10:D11"/>
    <mergeCell ref="E10:E11"/>
    <mergeCell ref="F10:F11"/>
    <mergeCell ref="G10:G11"/>
    <mergeCell ref="H10:H11"/>
    <mergeCell ref="I10:I11"/>
    <mergeCell ref="J10:J11"/>
    <mergeCell ref="K10:K11"/>
    <mergeCell ref="L10:L11"/>
    <mergeCell ref="M10:M11"/>
    <mergeCell ref="N10:N11"/>
    <mergeCell ref="O10:V10"/>
    <mergeCell ref="B33:C33"/>
  </mergeCells>
  <printOptions/>
  <pageMargins left="0.25" right="0.25" top="0.75" bottom="0.75" header="0.5118055555555555" footer="0.5118055555555555"/>
  <pageSetup fitToHeight="1" fitToWidth="1" horizontalDpi="300" verticalDpi="300" orientation="landscape"/>
</worksheet>
</file>

<file path=xl/worksheets/sheet11.xml><?xml version="1.0" encoding="utf-8"?>
<worksheet xmlns="http://schemas.openxmlformats.org/spreadsheetml/2006/main" xmlns:r="http://schemas.openxmlformats.org/officeDocument/2006/relationships">
  <sheetPr>
    <tabColor indexed="9"/>
  </sheetPr>
  <dimension ref="B1:J64"/>
  <sheetViews>
    <sheetView zoomScale="72" zoomScaleNormal="72" workbookViewId="0" topLeftCell="A1">
      <pane ySplit="10" topLeftCell="A53" activePane="bottomLeft" state="frozen"/>
      <selection pane="topLeft" activeCell="A1" sqref="A1"/>
      <selection pane="bottomLeft" activeCell="E56" sqref="E56"/>
    </sheetView>
  </sheetViews>
  <sheetFormatPr defaultColWidth="9.140625" defaultRowHeight="12.75"/>
  <cols>
    <col min="1" max="1" width="9.140625" style="1" customWidth="1"/>
    <col min="2" max="2" width="21.7109375" style="1" customWidth="1"/>
    <col min="3" max="3" width="28.7109375" style="419" customWidth="1"/>
    <col min="4" max="4" width="60.57421875" style="1" customWidth="1"/>
    <col min="5" max="6" width="50.7109375" style="1" customWidth="1"/>
    <col min="7" max="16384" width="9.140625" style="1" customWidth="1"/>
  </cols>
  <sheetData>
    <row r="1" s="3" customFormat="1" ht="12.75">
      <c r="C1" s="9"/>
    </row>
    <row r="2" spans="2:3" s="3" customFormat="1" ht="12.75">
      <c r="B2" s="7" t="s">
        <v>1</v>
      </c>
      <c r="C2" s="3" t="s">
        <v>2</v>
      </c>
    </row>
    <row r="3" spans="2:6" s="3" customFormat="1" ht="12.75">
      <c r="B3" s="7" t="s">
        <v>3</v>
      </c>
      <c r="C3" s="9" t="s">
        <v>4</v>
      </c>
      <c r="F3" s="224" t="s">
        <v>748</v>
      </c>
    </row>
    <row r="4" spans="2:3" s="3" customFormat="1" ht="12.75">
      <c r="B4" s="7"/>
      <c r="C4" s="420"/>
    </row>
    <row r="5" spans="2:3" s="3" customFormat="1" ht="12.75">
      <c r="B5" s="7"/>
      <c r="C5" s="420"/>
    </row>
    <row r="6" s="3" customFormat="1" ht="12.75">
      <c r="C6" s="9"/>
    </row>
    <row r="7" spans="2:10" s="3" customFormat="1" ht="12.75">
      <c r="B7" s="11" t="s">
        <v>749</v>
      </c>
      <c r="C7" s="11"/>
      <c r="D7" s="11"/>
      <c r="E7" s="11"/>
      <c r="F7" s="11"/>
      <c r="G7" s="7"/>
      <c r="H7" s="7"/>
      <c r="I7" s="7"/>
      <c r="J7" s="7"/>
    </row>
    <row r="8" s="3" customFormat="1" ht="26.25" customHeight="1">
      <c r="C8" s="9"/>
    </row>
    <row r="9" spans="2:6" s="3" customFormat="1" ht="57.75" customHeight="1">
      <c r="B9" s="29" t="s">
        <v>750</v>
      </c>
      <c r="C9" s="421" t="s">
        <v>114</v>
      </c>
      <c r="D9" s="29" t="s">
        <v>751</v>
      </c>
      <c r="E9" s="29" t="s">
        <v>752</v>
      </c>
      <c r="F9" s="29" t="s">
        <v>753</v>
      </c>
    </row>
    <row r="10" spans="2:10" s="422" customFormat="1" ht="12.75">
      <c r="B10" s="423">
        <v>1</v>
      </c>
      <c r="C10" s="424">
        <v>2</v>
      </c>
      <c r="D10" s="423">
        <v>3</v>
      </c>
      <c r="E10" s="423">
        <v>4</v>
      </c>
      <c r="F10" s="423">
        <v>6</v>
      </c>
      <c r="G10" s="425"/>
      <c r="H10" s="425"/>
      <c r="I10" s="425"/>
      <c r="J10" s="425"/>
    </row>
    <row r="11" spans="2:6" s="3" customFormat="1" ht="24.75" customHeight="1">
      <c r="B11" s="426">
        <v>43830</v>
      </c>
      <c r="C11" s="427" t="s">
        <v>754</v>
      </c>
      <c r="D11" s="395" t="s">
        <v>755</v>
      </c>
      <c r="E11" s="245" t="s">
        <v>756</v>
      </c>
      <c r="F11" s="428">
        <v>2675635.31</v>
      </c>
    </row>
    <row r="12" spans="2:10" s="231" customFormat="1" ht="24.75" customHeight="1">
      <c r="B12" s="426"/>
      <c r="C12" s="427" t="s">
        <v>754</v>
      </c>
      <c r="D12" s="395" t="s">
        <v>757</v>
      </c>
      <c r="E12" s="245" t="s">
        <v>756</v>
      </c>
      <c r="F12" s="428">
        <v>276138.29</v>
      </c>
      <c r="G12" s="238"/>
      <c r="H12" s="238"/>
      <c r="I12" s="238"/>
      <c r="J12" s="238"/>
    </row>
    <row r="13" spans="2:10" s="231" customFormat="1" ht="24.75" customHeight="1">
      <c r="B13" s="426"/>
      <c r="C13" s="427" t="s">
        <v>754</v>
      </c>
      <c r="D13" s="395" t="s">
        <v>758</v>
      </c>
      <c r="E13" s="245" t="s">
        <v>756</v>
      </c>
      <c r="F13" s="428">
        <v>17793.31</v>
      </c>
      <c r="G13" s="238"/>
      <c r="H13" s="238"/>
      <c r="I13" s="238"/>
      <c r="J13" s="238"/>
    </row>
    <row r="14" spans="2:6" s="231" customFormat="1" ht="24.75" customHeight="1">
      <c r="B14" s="426"/>
      <c r="C14" s="427" t="s">
        <v>754</v>
      </c>
      <c r="D14" s="395" t="s">
        <v>759</v>
      </c>
      <c r="E14" s="245" t="s">
        <v>760</v>
      </c>
      <c r="F14" s="428"/>
    </row>
    <row r="15" spans="2:6" s="231" customFormat="1" ht="24.75" customHeight="1">
      <c r="B15" s="426"/>
      <c r="C15" s="427" t="s">
        <v>754</v>
      </c>
      <c r="D15" s="395" t="s">
        <v>761</v>
      </c>
      <c r="E15" s="245" t="s">
        <v>762</v>
      </c>
      <c r="F15" s="428">
        <v>10992.82</v>
      </c>
    </row>
    <row r="16" spans="2:6" s="231" customFormat="1" ht="24.75" customHeight="1">
      <c r="B16" s="426"/>
      <c r="C16" s="427" t="s">
        <v>754</v>
      </c>
      <c r="D16" s="395" t="s">
        <v>763</v>
      </c>
      <c r="E16" s="245" t="s">
        <v>762</v>
      </c>
      <c r="F16" s="428">
        <v>480989.59</v>
      </c>
    </row>
    <row r="17" spans="2:6" s="231" customFormat="1" ht="24.75" customHeight="1">
      <c r="B17" s="426"/>
      <c r="C17" s="427" t="s">
        <v>754</v>
      </c>
      <c r="D17" s="395" t="s">
        <v>764</v>
      </c>
      <c r="E17" s="245" t="s">
        <v>765</v>
      </c>
      <c r="F17" s="428">
        <v>7877.01</v>
      </c>
    </row>
    <row r="18" spans="2:6" s="231" customFormat="1" ht="24.75" customHeight="1">
      <c r="B18" s="426"/>
      <c r="C18" s="427" t="s">
        <v>754</v>
      </c>
      <c r="D18" s="395" t="s">
        <v>766</v>
      </c>
      <c r="E18" s="245" t="s">
        <v>767</v>
      </c>
      <c r="F18" s="428"/>
    </row>
    <row r="19" spans="2:6" s="231" customFormat="1" ht="24.75" customHeight="1">
      <c r="B19" s="426"/>
      <c r="C19" s="427" t="s">
        <v>754</v>
      </c>
      <c r="D19" s="395" t="s">
        <v>768</v>
      </c>
      <c r="E19" s="245"/>
      <c r="F19" s="428"/>
    </row>
    <row r="20" spans="2:6" s="231" customFormat="1" ht="24.75" customHeight="1">
      <c r="B20" s="426"/>
      <c r="C20" s="427" t="s">
        <v>754</v>
      </c>
      <c r="D20" s="395" t="s">
        <v>769</v>
      </c>
      <c r="E20" s="395"/>
      <c r="F20" s="428">
        <v>10701.76</v>
      </c>
    </row>
    <row r="21" spans="2:6" s="231" customFormat="1" ht="24.75" customHeight="1">
      <c r="B21" s="426"/>
      <c r="C21" s="429" t="s">
        <v>770</v>
      </c>
      <c r="D21" s="430"/>
      <c r="E21" s="430"/>
      <c r="F21" s="431">
        <f>SUM(F11:F20)</f>
        <v>3480128.09</v>
      </c>
    </row>
    <row r="22" spans="2:6" s="231" customFormat="1" ht="24.75" customHeight="1">
      <c r="B22" s="426">
        <v>43921</v>
      </c>
      <c r="C22" s="427" t="s">
        <v>754</v>
      </c>
      <c r="D22" s="395" t="s">
        <v>755</v>
      </c>
      <c r="E22" s="245" t="s">
        <v>756</v>
      </c>
      <c r="F22" s="432">
        <v>598090.9</v>
      </c>
    </row>
    <row r="23" spans="2:6" s="231" customFormat="1" ht="24.75" customHeight="1">
      <c r="B23" s="426"/>
      <c r="C23" s="427" t="s">
        <v>754</v>
      </c>
      <c r="D23" s="395" t="s">
        <v>757</v>
      </c>
      <c r="E23" s="245" t="s">
        <v>756</v>
      </c>
      <c r="F23" s="432">
        <v>536513.45</v>
      </c>
    </row>
    <row r="24" spans="2:6" s="231" customFormat="1" ht="24.75" customHeight="1">
      <c r="B24" s="426"/>
      <c r="C24" s="427" t="s">
        <v>754</v>
      </c>
      <c r="D24" s="395" t="s">
        <v>758</v>
      </c>
      <c r="E24" s="245" t="s">
        <v>756</v>
      </c>
      <c r="F24" s="432">
        <v>0</v>
      </c>
    </row>
    <row r="25" spans="2:6" s="231" customFormat="1" ht="24.75" customHeight="1">
      <c r="B25" s="426"/>
      <c r="C25" s="427" t="s">
        <v>754</v>
      </c>
      <c r="D25" s="395" t="s">
        <v>759</v>
      </c>
      <c r="E25" s="245" t="s">
        <v>760</v>
      </c>
      <c r="F25" s="432">
        <v>0</v>
      </c>
    </row>
    <row r="26" spans="2:6" s="231" customFormat="1" ht="24.75" customHeight="1">
      <c r="B26" s="426"/>
      <c r="C26" s="427" t="s">
        <v>754</v>
      </c>
      <c r="D26" s="395" t="s">
        <v>761</v>
      </c>
      <c r="E26" s="245" t="s">
        <v>762</v>
      </c>
      <c r="F26" s="432">
        <v>0</v>
      </c>
    </row>
    <row r="27" spans="2:6" s="231" customFormat="1" ht="24.75" customHeight="1">
      <c r="B27" s="426"/>
      <c r="C27" s="427" t="s">
        <v>754</v>
      </c>
      <c r="D27" s="395" t="s">
        <v>763</v>
      </c>
      <c r="E27" s="245" t="s">
        <v>762</v>
      </c>
      <c r="F27" s="432">
        <v>422008.6</v>
      </c>
    </row>
    <row r="28" spans="2:6" s="231" customFormat="1" ht="24.75" customHeight="1">
      <c r="B28" s="426"/>
      <c r="C28" s="427" t="s">
        <v>754</v>
      </c>
      <c r="D28" s="395" t="s">
        <v>764</v>
      </c>
      <c r="E28" s="245" t="s">
        <v>765</v>
      </c>
      <c r="F28" s="432">
        <v>65689.01</v>
      </c>
    </row>
    <row r="29" spans="2:6" s="231" customFormat="1" ht="24.75" customHeight="1">
      <c r="B29" s="426"/>
      <c r="C29" s="427" t="s">
        <v>754</v>
      </c>
      <c r="D29" s="395" t="s">
        <v>766</v>
      </c>
      <c r="E29" s="245" t="s">
        <v>767</v>
      </c>
      <c r="F29" s="432">
        <v>0</v>
      </c>
    </row>
    <row r="30" spans="2:6" s="231" customFormat="1" ht="24.75" customHeight="1">
      <c r="B30" s="426"/>
      <c r="C30" s="427" t="s">
        <v>754</v>
      </c>
      <c r="D30" s="395" t="s">
        <v>768</v>
      </c>
      <c r="E30" s="395"/>
      <c r="F30" s="432">
        <v>130858</v>
      </c>
    </row>
    <row r="31" spans="2:6" s="231" customFormat="1" ht="24.75" customHeight="1">
      <c r="B31" s="426"/>
      <c r="C31" s="427" t="s">
        <v>754</v>
      </c>
      <c r="D31" s="395" t="s">
        <v>771</v>
      </c>
      <c r="E31" s="395"/>
      <c r="F31" s="432">
        <v>0</v>
      </c>
    </row>
    <row r="32" spans="2:6" s="231" customFormat="1" ht="24.75" customHeight="1">
      <c r="B32" s="426"/>
      <c r="C32" s="427" t="s">
        <v>754</v>
      </c>
      <c r="D32" s="395" t="s">
        <v>769</v>
      </c>
      <c r="E32" s="395"/>
      <c r="F32" s="432">
        <v>3531.52</v>
      </c>
    </row>
    <row r="33" spans="2:6" s="231" customFormat="1" ht="24.75" customHeight="1">
      <c r="B33" s="395"/>
      <c r="C33" s="429" t="s">
        <v>770</v>
      </c>
      <c r="D33" s="433"/>
      <c r="E33" s="433"/>
      <c r="F33" s="431">
        <f>SUM(F22:F32)</f>
        <v>1756691.48</v>
      </c>
    </row>
    <row r="34" spans="2:6" s="231" customFormat="1" ht="24.75" customHeight="1">
      <c r="B34" s="426">
        <v>44012</v>
      </c>
      <c r="C34" s="427" t="s">
        <v>754</v>
      </c>
      <c r="D34" s="395" t="s">
        <v>755</v>
      </c>
      <c r="E34" s="245" t="s">
        <v>756</v>
      </c>
      <c r="F34" s="432">
        <v>7286.55</v>
      </c>
    </row>
    <row r="35" spans="2:6" s="231" customFormat="1" ht="24.75" customHeight="1">
      <c r="B35" s="426"/>
      <c r="C35" s="427" t="s">
        <v>754</v>
      </c>
      <c r="D35" s="395" t="s">
        <v>757</v>
      </c>
      <c r="E35" s="245" t="s">
        <v>756</v>
      </c>
      <c r="F35" s="432">
        <v>247512.24</v>
      </c>
    </row>
    <row r="36" spans="2:6" s="231" customFormat="1" ht="24.75" customHeight="1">
      <c r="B36" s="426"/>
      <c r="C36" s="427" t="s">
        <v>754</v>
      </c>
      <c r="D36" s="395" t="s">
        <v>758</v>
      </c>
      <c r="E36" s="245" t="s">
        <v>756</v>
      </c>
      <c r="F36" s="432">
        <v>0</v>
      </c>
    </row>
    <row r="37" spans="2:6" s="231" customFormat="1" ht="24.75" customHeight="1">
      <c r="B37" s="426"/>
      <c r="C37" s="427" t="s">
        <v>754</v>
      </c>
      <c r="D37" s="395" t="s">
        <v>759</v>
      </c>
      <c r="E37" s="245" t="s">
        <v>760</v>
      </c>
      <c r="F37" s="432">
        <v>0</v>
      </c>
    </row>
    <row r="38" spans="2:6" s="231" customFormat="1" ht="24.75" customHeight="1">
      <c r="B38" s="426"/>
      <c r="C38" s="427" t="s">
        <v>754</v>
      </c>
      <c r="D38" s="395" t="s">
        <v>761</v>
      </c>
      <c r="E38" s="245" t="s">
        <v>762</v>
      </c>
      <c r="F38" s="432">
        <v>0</v>
      </c>
    </row>
    <row r="39" spans="2:6" s="231" customFormat="1" ht="24.75" customHeight="1">
      <c r="B39" s="426"/>
      <c r="C39" s="427" t="s">
        <v>754</v>
      </c>
      <c r="D39" s="395" t="s">
        <v>763</v>
      </c>
      <c r="E39" s="245" t="s">
        <v>762</v>
      </c>
      <c r="F39" s="432">
        <v>548390.08</v>
      </c>
    </row>
    <row r="40" spans="2:6" s="231" customFormat="1" ht="24.75" customHeight="1">
      <c r="B40" s="426"/>
      <c r="C40" s="427" t="s">
        <v>754</v>
      </c>
      <c r="D40" s="395" t="s">
        <v>764</v>
      </c>
      <c r="E40" s="245" t="s">
        <v>765</v>
      </c>
      <c r="F40" s="432">
        <v>68294.01</v>
      </c>
    </row>
    <row r="41" spans="2:6" s="231" customFormat="1" ht="24.75" customHeight="1">
      <c r="B41" s="426"/>
      <c r="C41" s="427" t="s">
        <v>754</v>
      </c>
      <c r="D41" s="395" t="s">
        <v>766</v>
      </c>
      <c r="E41" s="245" t="s">
        <v>767</v>
      </c>
      <c r="F41" s="432">
        <v>0</v>
      </c>
    </row>
    <row r="42" spans="2:6" s="231" customFormat="1" ht="24.75" customHeight="1">
      <c r="B42" s="426"/>
      <c r="C42" s="427" t="s">
        <v>754</v>
      </c>
      <c r="D42" s="395" t="s">
        <v>768</v>
      </c>
      <c r="E42" s="395"/>
      <c r="F42" s="432">
        <v>196952</v>
      </c>
    </row>
    <row r="43" spans="2:6" s="231" customFormat="1" ht="24.75" customHeight="1">
      <c r="B43" s="426"/>
      <c r="C43" s="427" t="s">
        <v>754</v>
      </c>
      <c r="D43" s="395" t="s">
        <v>771</v>
      </c>
      <c r="E43" s="395"/>
      <c r="F43" s="432">
        <v>0</v>
      </c>
    </row>
    <row r="44" spans="2:6" s="231" customFormat="1" ht="24.75" customHeight="1">
      <c r="B44" s="426"/>
      <c r="C44" s="427" t="s">
        <v>754</v>
      </c>
      <c r="D44" s="395" t="s">
        <v>769</v>
      </c>
      <c r="E44" s="395"/>
      <c r="F44" s="432">
        <v>24485.08</v>
      </c>
    </row>
    <row r="45" spans="3:6" s="3" customFormat="1" ht="15.75" customHeight="1">
      <c r="C45" s="429" t="s">
        <v>770</v>
      </c>
      <c r="D45" s="433"/>
      <c r="E45" s="433"/>
      <c r="F45" s="431">
        <f>SUM(F34:F44)</f>
        <v>1092919.9600000002</v>
      </c>
    </row>
    <row r="46" spans="2:6" s="231" customFormat="1" ht="24.75" customHeight="1">
      <c r="B46" s="426">
        <v>44104</v>
      </c>
      <c r="C46" s="427" t="s">
        <v>754</v>
      </c>
      <c r="D46" s="395" t="s">
        <v>755</v>
      </c>
      <c r="E46" s="245" t="s">
        <v>756</v>
      </c>
      <c r="F46" s="432">
        <v>366076.01</v>
      </c>
    </row>
    <row r="47" spans="2:6" s="231" customFormat="1" ht="24.75" customHeight="1">
      <c r="B47" s="426"/>
      <c r="C47" s="427" t="s">
        <v>754</v>
      </c>
      <c r="D47" s="395" t="s">
        <v>757</v>
      </c>
      <c r="E47" s="245" t="s">
        <v>756</v>
      </c>
      <c r="F47" s="432">
        <v>196505.1</v>
      </c>
    </row>
    <row r="48" spans="2:6" s="231" customFormat="1" ht="24.75" customHeight="1">
      <c r="B48" s="426"/>
      <c r="C48" s="427" t="s">
        <v>754</v>
      </c>
      <c r="D48" s="395" t="s">
        <v>758</v>
      </c>
      <c r="E48" s="245" t="s">
        <v>756</v>
      </c>
      <c r="F48" s="432">
        <v>0</v>
      </c>
    </row>
    <row r="49" spans="2:6" s="231" customFormat="1" ht="24.75" customHeight="1">
      <c r="B49" s="426"/>
      <c r="C49" s="427" t="s">
        <v>754</v>
      </c>
      <c r="D49" s="395" t="s">
        <v>759</v>
      </c>
      <c r="E49" s="245" t="s">
        <v>760</v>
      </c>
      <c r="F49" s="432">
        <v>0</v>
      </c>
    </row>
    <row r="50" spans="2:6" s="231" customFormat="1" ht="24.75" customHeight="1">
      <c r="B50" s="426"/>
      <c r="C50" s="427" t="s">
        <v>754</v>
      </c>
      <c r="D50" s="395" t="s">
        <v>761</v>
      </c>
      <c r="E50" s="245" t="s">
        <v>762</v>
      </c>
      <c r="F50" s="432">
        <v>0</v>
      </c>
    </row>
    <row r="51" spans="2:6" s="231" customFormat="1" ht="24.75" customHeight="1">
      <c r="B51" s="426"/>
      <c r="C51" s="427" t="s">
        <v>754</v>
      </c>
      <c r="D51" s="395" t="s">
        <v>763</v>
      </c>
      <c r="E51" s="245" t="s">
        <v>762</v>
      </c>
      <c r="F51" s="432">
        <v>694452.87</v>
      </c>
    </row>
    <row r="52" spans="2:6" s="231" customFormat="1" ht="24.75" customHeight="1">
      <c r="B52" s="426"/>
      <c r="C52" s="427" t="s">
        <v>754</v>
      </c>
      <c r="D52" s="395" t="s">
        <v>764</v>
      </c>
      <c r="E52" s="245" t="s">
        <v>765</v>
      </c>
      <c r="F52" s="432">
        <v>0.01</v>
      </c>
    </row>
    <row r="53" spans="2:6" s="231" customFormat="1" ht="24.75" customHeight="1">
      <c r="B53" s="426"/>
      <c r="C53" s="427" t="s">
        <v>754</v>
      </c>
      <c r="D53" s="395" t="s">
        <v>766</v>
      </c>
      <c r="E53" s="245" t="s">
        <v>767</v>
      </c>
      <c r="F53" s="432">
        <v>0</v>
      </c>
    </row>
    <row r="54" spans="2:6" s="231" customFormat="1" ht="24.75" customHeight="1">
      <c r="B54" s="426"/>
      <c r="C54" s="427" t="s">
        <v>754</v>
      </c>
      <c r="D54" s="395" t="s">
        <v>768</v>
      </c>
      <c r="E54" s="395"/>
      <c r="F54" s="432">
        <v>144950</v>
      </c>
    </row>
    <row r="55" spans="2:6" s="231" customFormat="1" ht="24.75" customHeight="1">
      <c r="B55" s="426"/>
      <c r="C55" s="427" t="s">
        <v>754</v>
      </c>
      <c r="D55" s="395" t="s">
        <v>771</v>
      </c>
      <c r="E55" s="395"/>
      <c r="F55" s="432">
        <v>0</v>
      </c>
    </row>
    <row r="56" spans="2:6" s="231" customFormat="1" ht="24.75" customHeight="1">
      <c r="B56" s="426"/>
      <c r="C56" s="427" t="s">
        <v>754</v>
      </c>
      <c r="D56" s="395" t="s">
        <v>769</v>
      </c>
      <c r="E56" s="395"/>
      <c r="F56" s="432">
        <v>27125.42</v>
      </c>
    </row>
    <row r="57" spans="3:6" s="3" customFormat="1" ht="15.75" customHeight="1">
      <c r="C57" s="429" t="s">
        <v>770</v>
      </c>
      <c r="D57" s="433"/>
      <c r="E57" s="433"/>
      <c r="F57" s="431">
        <f>SUM(F46:F56)</f>
        <v>1429109.41</v>
      </c>
    </row>
    <row r="58" spans="3:6" s="402" customFormat="1" ht="12.75">
      <c r="C58" s="434"/>
      <c r="D58" s="435"/>
      <c r="E58" s="435"/>
      <c r="F58" s="436"/>
    </row>
    <row r="59" s="3" customFormat="1" ht="12.75">
      <c r="B59" s="3" t="str">
        <f>'Биланс успеха'!B89</f>
        <v>Датум: 30. октобар 2020. године</v>
      </c>
    </row>
    <row r="60" spans="3:5" s="3" customFormat="1" ht="12.75">
      <c r="C60" s="9"/>
      <c r="E60" s="326"/>
    </row>
    <row r="61" spans="3:8" s="3" customFormat="1" ht="12.75">
      <c r="C61" s="9"/>
      <c r="D61" s="326" t="s">
        <v>110</v>
      </c>
      <c r="F61" s="3" t="s">
        <v>109</v>
      </c>
      <c r="G61" s="405"/>
      <c r="H61" s="404"/>
    </row>
    <row r="62" spans="3:8" s="3" customFormat="1" ht="12.75">
      <c r="C62" s="9"/>
      <c r="G62" s="404"/>
      <c r="H62" s="404"/>
    </row>
    <row r="63" s="3" customFormat="1" ht="12.75">
      <c r="C63" s="9"/>
    </row>
    <row r="64" s="3" customFormat="1" ht="12.75">
      <c r="C64" s="9"/>
    </row>
  </sheetData>
  <sheetProtection selectLockedCells="1" selectUnlockedCells="1"/>
  <mergeCells count="8">
    <mergeCell ref="B7:F7"/>
    <mergeCell ref="B11:B21"/>
    <mergeCell ref="B22:B32"/>
    <mergeCell ref="D33:E33"/>
    <mergeCell ref="B34:B44"/>
    <mergeCell ref="D45:E45"/>
    <mergeCell ref="B46:B56"/>
    <mergeCell ref="D57:E57"/>
  </mergeCells>
  <printOptions/>
  <pageMargins left="0.25" right="0.25" top="0.75" bottom="0.75" header="0.5118055555555555" footer="0.5118055555555555"/>
  <pageSetup horizontalDpi="300" verticalDpi="300" orientation="portrait" scale="35"/>
</worksheet>
</file>

<file path=xl/worksheets/sheet12.xml><?xml version="1.0" encoding="utf-8"?>
<worksheet xmlns="http://schemas.openxmlformats.org/spreadsheetml/2006/main" xmlns:r="http://schemas.openxmlformats.org/officeDocument/2006/relationships">
  <sheetPr>
    <tabColor indexed="9"/>
  </sheetPr>
  <dimension ref="A1:M71"/>
  <sheetViews>
    <sheetView zoomScale="72" zoomScaleNormal="72" workbookViewId="0" topLeftCell="A58">
      <selection activeCell="H24" sqref="H24"/>
    </sheetView>
  </sheetViews>
  <sheetFormatPr defaultColWidth="9.140625" defaultRowHeight="12.75"/>
  <cols>
    <col min="1" max="1" width="24.8515625" style="0" customWidth="1"/>
    <col min="2" max="2" width="33.140625" style="0" customWidth="1"/>
    <col min="3" max="3" width="26.8515625" style="0" customWidth="1"/>
    <col min="4" max="4" width="17.8515625" style="0" customWidth="1"/>
    <col min="5" max="5" width="18.8515625" style="0" customWidth="1"/>
    <col min="6" max="6" width="18.140625" style="0" customWidth="1"/>
    <col min="7" max="7" width="18.7109375" style="0" customWidth="1"/>
    <col min="8" max="8" width="21.7109375" style="0" customWidth="1"/>
    <col min="9" max="9" width="24.00390625" style="0" customWidth="1"/>
    <col min="10" max="10" width="19.421875" style="0" customWidth="1"/>
    <col min="11" max="11" width="18.421875" style="0" customWidth="1"/>
    <col min="12" max="12" width="19.8515625" style="0" customWidth="1"/>
    <col min="13" max="17" width="13.7109375" style="0" customWidth="1"/>
  </cols>
  <sheetData>
    <row r="1" spans="2:13" s="86" customFormat="1" ht="12.75">
      <c r="B1" s="7" t="s">
        <v>1</v>
      </c>
      <c r="C1" s="3" t="s">
        <v>2</v>
      </c>
      <c r="L1" s="154" t="s">
        <v>772</v>
      </c>
      <c r="M1"/>
    </row>
    <row r="2" spans="2:13" s="86" customFormat="1" ht="12.75">
      <c r="B2" s="7" t="s">
        <v>3</v>
      </c>
      <c r="C2" s="9" t="s">
        <v>4</v>
      </c>
      <c r="M2"/>
    </row>
    <row r="3" spans="1:13" s="86" customFormat="1" ht="12.75">
      <c r="A3" s="157" t="s">
        <v>773</v>
      </c>
      <c r="B3" s="157"/>
      <c r="C3" s="157"/>
      <c r="D3" s="157"/>
      <c r="E3" s="157"/>
      <c r="F3" s="157"/>
      <c r="G3" s="157"/>
      <c r="H3" s="157"/>
      <c r="I3" s="157"/>
      <c r="J3" s="157"/>
      <c r="K3" s="157"/>
      <c r="L3" s="157"/>
      <c r="M3"/>
    </row>
    <row r="4" s="86" customFormat="1" ht="12.75">
      <c r="M4"/>
    </row>
    <row r="5" spans="7:13" s="86" customFormat="1" ht="12.75">
      <c r="G5" s="88" t="s">
        <v>774</v>
      </c>
      <c r="M5"/>
    </row>
    <row r="6" spans="1:13" s="86" customFormat="1" ht="12.75" customHeight="1">
      <c r="A6" s="169" t="s">
        <v>689</v>
      </c>
      <c r="B6" s="437" t="s">
        <v>775</v>
      </c>
      <c r="C6" s="437"/>
      <c r="D6" s="437"/>
      <c r="E6" s="437"/>
      <c r="F6" s="437"/>
      <c r="G6" s="437"/>
      <c r="H6" s="438" t="s">
        <v>776</v>
      </c>
      <c r="I6" s="439" t="s">
        <v>777</v>
      </c>
      <c r="J6" s="439" t="s">
        <v>778</v>
      </c>
      <c r="K6" s="439" t="s">
        <v>779</v>
      </c>
      <c r="L6" s="438" t="s">
        <v>780</v>
      </c>
      <c r="M6"/>
    </row>
    <row r="7" spans="1:13" s="86" customFormat="1" ht="12.75" customHeight="1">
      <c r="A7" s="362">
        <v>1</v>
      </c>
      <c r="B7" s="440" t="s">
        <v>781</v>
      </c>
      <c r="C7" s="440"/>
      <c r="D7" s="440"/>
      <c r="E7" s="440"/>
      <c r="F7" s="440"/>
      <c r="G7" s="440"/>
      <c r="H7" s="441">
        <v>1</v>
      </c>
      <c r="I7" s="442">
        <v>2016</v>
      </c>
      <c r="J7" s="442">
        <v>2018</v>
      </c>
      <c r="K7" s="443">
        <v>56000</v>
      </c>
      <c r="L7" s="444"/>
      <c r="M7"/>
    </row>
    <row r="8" spans="1:13" s="86" customFormat="1" ht="12.75" customHeight="1">
      <c r="A8" s="362">
        <v>2</v>
      </c>
      <c r="B8" s="440" t="s">
        <v>782</v>
      </c>
      <c r="C8" s="440"/>
      <c r="D8" s="440"/>
      <c r="E8" s="440"/>
      <c r="F8" s="440"/>
      <c r="G8" s="440"/>
      <c r="H8" s="445">
        <v>1.4</v>
      </c>
      <c r="I8" s="446">
        <v>2015</v>
      </c>
      <c r="J8" s="446">
        <v>2018</v>
      </c>
      <c r="K8" s="447">
        <v>54000</v>
      </c>
      <c r="L8" s="448">
        <v>14900</v>
      </c>
      <c r="M8"/>
    </row>
    <row r="9" spans="1:13" s="86" customFormat="1" ht="12.75" customHeight="1">
      <c r="A9" s="362">
        <v>3</v>
      </c>
      <c r="B9" s="440" t="s">
        <v>783</v>
      </c>
      <c r="C9" s="440"/>
      <c r="D9" s="440"/>
      <c r="E9" s="440"/>
      <c r="F9" s="440"/>
      <c r="G9" s="440"/>
      <c r="H9" s="445">
        <v>1</v>
      </c>
      <c r="I9" s="446" t="s">
        <v>784</v>
      </c>
      <c r="J9" s="446" t="s">
        <v>785</v>
      </c>
      <c r="K9" s="447">
        <v>30000</v>
      </c>
      <c r="L9" s="448"/>
      <c r="M9"/>
    </row>
    <row r="10" spans="1:13" s="86" customFormat="1" ht="15" customHeight="1">
      <c r="A10" s="362">
        <v>4</v>
      </c>
      <c r="B10" s="440" t="s">
        <v>786</v>
      </c>
      <c r="C10" s="440"/>
      <c r="D10" s="440"/>
      <c r="E10" s="440"/>
      <c r="F10" s="440"/>
      <c r="G10" s="440"/>
      <c r="H10" s="445">
        <v>1.4</v>
      </c>
      <c r="I10" s="446" t="s">
        <v>784</v>
      </c>
      <c r="J10" s="446" t="s">
        <v>787</v>
      </c>
      <c r="K10" s="447">
        <v>70000</v>
      </c>
      <c r="L10" s="448"/>
      <c r="M10"/>
    </row>
    <row r="11" spans="1:13" s="86" customFormat="1" ht="12.75" customHeight="1">
      <c r="A11" s="362">
        <v>5</v>
      </c>
      <c r="B11" s="440" t="s">
        <v>788</v>
      </c>
      <c r="C11" s="440"/>
      <c r="D11" s="440"/>
      <c r="E11" s="440"/>
      <c r="F11" s="440"/>
      <c r="G11" s="440"/>
      <c r="H11" s="445">
        <v>1</v>
      </c>
      <c r="I11" s="446" t="s">
        <v>789</v>
      </c>
      <c r="J11" s="446" t="s">
        <v>785</v>
      </c>
      <c r="K11" s="447">
        <v>43000</v>
      </c>
      <c r="L11" s="448">
        <v>5000</v>
      </c>
      <c r="M11"/>
    </row>
    <row r="12" spans="1:13" s="86" customFormat="1" ht="15" customHeight="1">
      <c r="A12" s="362">
        <v>6</v>
      </c>
      <c r="B12" s="449" t="s">
        <v>790</v>
      </c>
      <c r="C12" s="449"/>
      <c r="D12" s="449"/>
      <c r="E12" s="449"/>
      <c r="F12" s="449"/>
      <c r="G12" s="449"/>
      <c r="H12" s="445">
        <v>1</v>
      </c>
      <c r="I12" s="446" t="s">
        <v>789</v>
      </c>
      <c r="J12" s="446" t="s">
        <v>785</v>
      </c>
      <c r="K12" s="447">
        <v>25000</v>
      </c>
      <c r="L12" s="448"/>
      <c r="M12"/>
    </row>
    <row r="13" spans="1:13" s="86" customFormat="1" ht="15.75" customHeight="1">
      <c r="A13" s="362">
        <v>7</v>
      </c>
      <c r="B13" s="440" t="s">
        <v>791</v>
      </c>
      <c r="C13" s="440"/>
      <c r="D13" s="440"/>
      <c r="E13" s="440"/>
      <c r="F13" s="440"/>
      <c r="G13" s="440"/>
      <c r="H13" s="450">
        <v>3</v>
      </c>
      <c r="I13" s="451" t="s">
        <v>784</v>
      </c>
      <c r="J13" s="451" t="s">
        <v>785</v>
      </c>
      <c r="K13" s="452">
        <v>360000</v>
      </c>
      <c r="L13" s="453"/>
      <c r="M13"/>
    </row>
    <row r="14" spans="1:13" s="86" customFormat="1" ht="15.75" customHeight="1">
      <c r="A14" s="362">
        <v>8</v>
      </c>
      <c r="B14" s="440" t="s">
        <v>792</v>
      </c>
      <c r="C14" s="440"/>
      <c r="D14" s="440"/>
      <c r="E14" s="440"/>
      <c r="F14" s="440"/>
      <c r="G14" s="440"/>
      <c r="H14" s="454">
        <v>1</v>
      </c>
      <c r="I14" s="455" t="s">
        <v>784</v>
      </c>
      <c r="J14" s="455" t="s">
        <v>784</v>
      </c>
      <c r="K14" s="456">
        <v>8000</v>
      </c>
      <c r="L14" s="457"/>
      <c r="M14"/>
    </row>
    <row r="15" spans="1:13" s="86" customFormat="1" ht="15.75" customHeight="1">
      <c r="A15" s="458" t="s">
        <v>793</v>
      </c>
      <c r="B15" s="458"/>
      <c r="C15" s="458"/>
      <c r="D15" s="458"/>
      <c r="E15" s="458"/>
      <c r="F15" s="458"/>
      <c r="G15" s="458"/>
      <c r="H15" s="459"/>
      <c r="I15" s="460"/>
      <c r="J15" s="461"/>
      <c r="K15" s="462">
        <f>SUM(K7:K14)</f>
        <v>646000</v>
      </c>
      <c r="L15" s="462">
        <f>SUM(L7:L14)</f>
        <v>19900</v>
      </c>
      <c r="M15"/>
    </row>
    <row r="16" spans="1:13" s="86" customFormat="1" ht="12.75">
      <c r="A16" s="88"/>
      <c r="B16" s="88"/>
      <c r="C16" s="12"/>
      <c r="D16" s="12"/>
      <c r="M16"/>
    </row>
    <row r="17" spans="1:13" s="86" customFormat="1" ht="12.75">
      <c r="A17" s="85" t="s">
        <v>794</v>
      </c>
      <c r="B17" s="88"/>
      <c r="C17" s="12"/>
      <c r="D17" s="12"/>
      <c r="M17"/>
    </row>
    <row r="18" spans="1:13" s="86" customFormat="1" ht="12.75">
      <c r="A18" s="375"/>
      <c r="B18" s="375"/>
      <c r="C18" s="375"/>
      <c r="D18" s="375"/>
      <c r="E18" s="375"/>
      <c r="F18" s="375"/>
      <c r="G18" s="375"/>
      <c r="H18" s="375"/>
      <c r="L18" s="463" t="s">
        <v>774</v>
      </c>
      <c r="M18"/>
    </row>
    <row r="19" spans="1:13" s="86" customFormat="1" ht="15" customHeight="1">
      <c r="A19" s="169" t="s">
        <v>795</v>
      </c>
      <c r="B19" s="437" t="s">
        <v>775</v>
      </c>
      <c r="C19" s="464" t="s">
        <v>796</v>
      </c>
      <c r="D19" s="464"/>
      <c r="E19" s="464" t="s">
        <v>797</v>
      </c>
      <c r="F19" s="464"/>
      <c r="G19" s="464" t="s">
        <v>798</v>
      </c>
      <c r="H19" s="464"/>
      <c r="I19" s="464" t="s">
        <v>799</v>
      </c>
      <c r="J19" s="464"/>
      <c r="K19" s="464" t="s">
        <v>800</v>
      </c>
      <c r="L19" s="464"/>
      <c r="M19"/>
    </row>
    <row r="20" spans="1:13" s="86" customFormat="1" ht="12.75">
      <c r="A20" s="169"/>
      <c r="B20" s="437"/>
      <c r="C20" s="437" t="s">
        <v>801</v>
      </c>
      <c r="D20" s="437" t="s">
        <v>802</v>
      </c>
      <c r="E20" s="437" t="s">
        <v>801</v>
      </c>
      <c r="F20" s="437" t="s">
        <v>802</v>
      </c>
      <c r="G20" s="437" t="s">
        <v>801</v>
      </c>
      <c r="H20" s="437" t="s">
        <v>802</v>
      </c>
      <c r="I20" s="437" t="s">
        <v>801</v>
      </c>
      <c r="J20" s="437" t="s">
        <v>802</v>
      </c>
      <c r="K20" s="437" t="s">
        <v>801</v>
      </c>
      <c r="L20" s="437" t="s">
        <v>802</v>
      </c>
      <c r="M20"/>
    </row>
    <row r="21" spans="1:13" s="86" customFormat="1" ht="12.75">
      <c r="A21" s="465">
        <v>1</v>
      </c>
      <c r="B21" s="466" t="s">
        <v>803</v>
      </c>
      <c r="C21" s="467">
        <v>20833</v>
      </c>
      <c r="D21" s="468">
        <v>1024</v>
      </c>
      <c r="E21" s="467">
        <v>2000</v>
      </c>
      <c r="F21" s="468"/>
      <c r="G21" s="467">
        <v>7800</v>
      </c>
      <c r="H21" s="468">
        <v>1024</v>
      </c>
      <c r="I21" s="467">
        <v>13700</v>
      </c>
      <c r="J21" s="469">
        <f>J23</f>
        <v>1024</v>
      </c>
      <c r="K21" s="467">
        <v>20833</v>
      </c>
      <c r="L21" s="468"/>
      <c r="M21"/>
    </row>
    <row r="22" spans="1:13" s="86" customFormat="1" ht="12.75">
      <c r="A22" s="465"/>
      <c r="B22" s="466" t="s">
        <v>804</v>
      </c>
      <c r="C22" s="467">
        <v>12500</v>
      </c>
      <c r="D22" s="468">
        <v>3075</v>
      </c>
      <c r="E22" s="467">
        <v>600</v>
      </c>
      <c r="F22" s="468"/>
      <c r="G22" s="467">
        <v>6300</v>
      </c>
      <c r="H22" s="468">
        <v>1888</v>
      </c>
      <c r="I22" s="467">
        <v>11200</v>
      </c>
      <c r="J22" s="469">
        <f>J24+J37</f>
        <v>3075</v>
      </c>
      <c r="K22" s="467">
        <v>12500</v>
      </c>
      <c r="L22" s="468"/>
      <c r="M22"/>
    </row>
    <row r="23" spans="1:13" s="86" customFormat="1" ht="12.75">
      <c r="A23" s="470" t="s">
        <v>805</v>
      </c>
      <c r="B23" s="471" t="s">
        <v>806</v>
      </c>
      <c r="C23" s="472">
        <v>2000</v>
      </c>
      <c r="D23" s="473">
        <v>1024</v>
      </c>
      <c r="E23" s="472">
        <v>2000</v>
      </c>
      <c r="F23" s="473"/>
      <c r="G23" s="472">
        <v>2000</v>
      </c>
      <c r="H23" s="473">
        <v>1024</v>
      </c>
      <c r="I23" s="472">
        <v>2000</v>
      </c>
      <c r="J23" s="472">
        <v>1024</v>
      </c>
      <c r="K23" s="472">
        <v>2000</v>
      </c>
      <c r="L23" s="473"/>
      <c r="M23"/>
    </row>
    <row r="24" spans="1:13" s="86" customFormat="1" ht="12.75">
      <c r="A24" s="470"/>
      <c r="B24" s="471" t="s">
        <v>807</v>
      </c>
      <c r="C24" s="472">
        <v>600</v>
      </c>
      <c r="D24" s="473">
        <v>1187</v>
      </c>
      <c r="E24" s="472">
        <v>600</v>
      </c>
      <c r="F24" s="473"/>
      <c r="G24" s="472">
        <v>600</v>
      </c>
      <c r="H24" s="473"/>
      <c r="I24" s="472">
        <v>600</v>
      </c>
      <c r="J24" s="472">
        <v>1187</v>
      </c>
      <c r="K24" s="472">
        <v>600</v>
      </c>
      <c r="L24" s="473"/>
      <c r="M24"/>
    </row>
    <row r="25" spans="1:13" s="86" customFormat="1" ht="12.75">
      <c r="A25" s="470" t="s">
        <v>808</v>
      </c>
      <c r="B25" s="471" t="s">
        <v>809</v>
      </c>
      <c r="C25" s="472">
        <v>3700</v>
      </c>
      <c r="D25" s="473"/>
      <c r="E25" s="472"/>
      <c r="F25" s="473"/>
      <c r="G25" s="472"/>
      <c r="H25" s="473"/>
      <c r="I25" s="472">
        <v>2700</v>
      </c>
      <c r="J25" s="472"/>
      <c r="K25" s="472">
        <v>3700</v>
      </c>
      <c r="L25" s="473"/>
      <c r="M25"/>
    </row>
    <row r="26" spans="1:13" s="86" customFormat="1" ht="12.75">
      <c r="A26" s="470"/>
      <c r="B26" s="471" t="s">
        <v>810</v>
      </c>
      <c r="C26" s="472">
        <v>7300</v>
      </c>
      <c r="D26" s="473"/>
      <c r="E26" s="472"/>
      <c r="F26" s="473"/>
      <c r="G26" s="472">
        <v>4200</v>
      </c>
      <c r="H26" s="473"/>
      <c r="I26" s="472">
        <v>7300</v>
      </c>
      <c r="J26" s="472"/>
      <c r="K26" s="472">
        <v>7300</v>
      </c>
      <c r="L26" s="473"/>
      <c r="M26"/>
    </row>
    <row r="27" spans="1:13" s="86" customFormat="1" ht="12.75">
      <c r="A27" s="470" t="s">
        <v>811</v>
      </c>
      <c r="B27" s="474" t="s">
        <v>812</v>
      </c>
      <c r="C27" s="475">
        <v>1200</v>
      </c>
      <c r="D27" s="473"/>
      <c r="E27" s="472"/>
      <c r="F27" s="473"/>
      <c r="G27" s="472">
        <v>1200</v>
      </c>
      <c r="H27" s="473"/>
      <c r="I27" s="472">
        <v>1200</v>
      </c>
      <c r="J27" s="472"/>
      <c r="K27" s="475">
        <v>1200</v>
      </c>
      <c r="L27" s="473"/>
      <c r="M27"/>
    </row>
    <row r="28" spans="1:13" s="86" customFormat="1" ht="12.75">
      <c r="A28" s="470"/>
      <c r="B28" s="474" t="s">
        <v>813</v>
      </c>
      <c r="C28" s="475">
        <v>1000</v>
      </c>
      <c r="D28" s="473"/>
      <c r="E28" s="472"/>
      <c r="F28" s="473"/>
      <c r="G28" s="472"/>
      <c r="H28" s="473"/>
      <c r="I28" s="472">
        <v>1000</v>
      </c>
      <c r="J28" s="472"/>
      <c r="K28" s="475">
        <v>1000</v>
      </c>
      <c r="L28" s="473"/>
      <c r="M28"/>
    </row>
    <row r="29" spans="1:13" s="86" customFormat="1" ht="12.75">
      <c r="A29" s="470" t="s">
        <v>814</v>
      </c>
      <c r="B29" s="474" t="s">
        <v>815</v>
      </c>
      <c r="C29" s="475">
        <v>2700</v>
      </c>
      <c r="D29" s="473"/>
      <c r="E29" s="472"/>
      <c r="F29" s="473"/>
      <c r="G29" s="472">
        <v>2000</v>
      </c>
      <c r="H29" s="473"/>
      <c r="I29" s="472">
        <v>2700</v>
      </c>
      <c r="J29" s="472"/>
      <c r="K29" s="475">
        <v>2700</v>
      </c>
      <c r="L29" s="473"/>
      <c r="M29"/>
    </row>
    <row r="30" spans="1:13" s="476" customFormat="1" ht="12.75">
      <c r="A30" s="470" t="s">
        <v>816</v>
      </c>
      <c r="B30" s="474" t="s">
        <v>817</v>
      </c>
      <c r="C30" s="475">
        <v>3853</v>
      </c>
      <c r="D30" s="473"/>
      <c r="E30" s="472"/>
      <c r="F30" s="473"/>
      <c r="G30" s="472"/>
      <c r="H30" s="473"/>
      <c r="I30" s="472">
        <v>2500</v>
      </c>
      <c r="J30" s="472"/>
      <c r="K30" s="475">
        <v>3853</v>
      </c>
      <c r="L30" s="473"/>
      <c r="M30"/>
    </row>
    <row r="31" spans="1:13" s="86" customFormat="1" ht="12.75">
      <c r="A31" s="470"/>
      <c r="B31" s="474" t="s">
        <v>818</v>
      </c>
      <c r="C31" s="475">
        <v>700</v>
      </c>
      <c r="D31" s="473"/>
      <c r="E31" s="472"/>
      <c r="F31" s="473"/>
      <c r="G31" s="472"/>
      <c r="H31" s="473"/>
      <c r="I31" s="472"/>
      <c r="J31" s="472"/>
      <c r="K31" s="475">
        <v>700</v>
      </c>
      <c r="L31" s="473"/>
      <c r="M31"/>
    </row>
    <row r="32" spans="1:13" s="86" customFormat="1" ht="12.75">
      <c r="A32" s="470" t="s">
        <v>819</v>
      </c>
      <c r="B32" s="477" t="s">
        <v>820</v>
      </c>
      <c r="C32" s="475">
        <v>4780</v>
      </c>
      <c r="D32" s="473"/>
      <c r="E32" s="472"/>
      <c r="F32" s="473"/>
      <c r="G32" s="472"/>
      <c r="H32" s="473"/>
      <c r="I32" s="472"/>
      <c r="J32" s="472"/>
      <c r="K32" s="475">
        <v>4780</v>
      </c>
      <c r="L32" s="473"/>
      <c r="M32"/>
    </row>
    <row r="33" spans="1:13" s="86" customFormat="1" ht="12.75">
      <c r="A33" s="470"/>
      <c r="B33" s="477" t="s">
        <v>821</v>
      </c>
      <c r="C33" s="475">
        <v>600</v>
      </c>
      <c r="D33" s="473"/>
      <c r="E33" s="472"/>
      <c r="F33" s="473"/>
      <c r="G33" s="472"/>
      <c r="H33" s="473"/>
      <c r="I33" s="472"/>
      <c r="J33" s="472"/>
      <c r="K33" s="475">
        <v>600</v>
      </c>
      <c r="L33" s="473"/>
      <c r="M33"/>
    </row>
    <row r="34" spans="1:13" s="86" customFormat="1" ht="12.75">
      <c r="A34" s="470" t="s">
        <v>822</v>
      </c>
      <c r="B34" s="474" t="s">
        <v>823</v>
      </c>
      <c r="C34" s="475">
        <v>1600</v>
      </c>
      <c r="D34" s="473"/>
      <c r="E34" s="472"/>
      <c r="F34" s="473"/>
      <c r="G34" s="472">
        <v>1600</v>
      </c>
      <c r="H34" s="473"/>
      <c r="I34" s="472">
        <v>1600</v>
      </c>
      <c r="J34" s="472"/>
      <c r="K34" s="475">
        <v>1600</v>
      </c>
      <c r="L34" s="473"/>
      <c r="M34"/>
    </row>
    <row r="35" spans="1:13" s="86" customFormat="1" ht="12.75">
      <c r="A35" s="470" t="s">
        <v>824</v>
      </c>
      <c r="B35" s="471" t="s">
        <v>825</v>
      </c>
      <c r="C35" s="475">
        <v>1000</v>
      </c>
      <c r="D35" s="473"/>
      <c r="E35" s="472"/>
      <c r="F35" s="473"/>
      <c r="G35" s="472">
        <v>1000</v>
      </c>
      <c r="H35" s="473"/>
      <c r="I35" s="472">
        <v>1000</v>
      </c>
      <c r="J35" s="472"/>
      <c r="K35" s="475">
        <v>1000</v>
      </c>
      <c r="L35" s="473"/>
      <c r="M35"/>
    </row>
    <row r="36" spans="1:13" s="86" customFormat="1" ht="12.75">
      <c r="A36" s="470"/>
      <c r="B36" s="471" t="s">
        <v>826</v>
      </c>
      <c r="C36" s="475">
        <v>800</v>
      </c>
      <c r="D36" s="473"/>
      <c r="E36" s="472"/>
      <c r="F36" s="473"/>
      <c r="G36" s="472"/>
      <c r="H36" s="473"/>
      <c r="I36" s="472">
        <v>800</v>
      </c>
      <c r="J36" s="472"/>
      <c r="K36" s="475">
        <v>800</v>
      </c>
      <c r="L36" s="473"/>
      <c r="M36"/>
    </row>
    <row r="37" spans="1:13" s="86" customFormat="1" ht="12.75">
      <c r="A37" s="470" t="s">
        <v>827</v>
      </c>
      <c r="B37" s="471" t="s">
        <v>828</v>
      </c>
      <c r="C37" s="475">
        <v>1500</v>
      </c>
      <c r="D37" s="473">
        <v>1888</v>
      </c>
      <c r="E37" s="472"/>
      <c r="F37" s="473">
        <v>1888</v>
      </c>
      <c r="G37" s="472">
        <v>1500</v>
      </c>
      <c r="H37" s="473">
        <v>1888</v>
      </c>
      <c r="I37" s="472">
        <v>1500</v>
      </c>
      <c r="J37" s="472">
        <v>1888</v>
      </c>
      <c r="K37" s="475">
        <v>1500</v>
      </c>
      <c r="L37" s="473"/>
      <c r="M37"/>
    </row>
    <row r="38" spans="1:13" s="86" customFormat="1" ht="12.75">
      <c r="A38" s="478">
        <v>2</v>
      </c>
      <c r="B38" s="477" t="s">
        <v>829</v>
      </c>
      <c r="C38" s="479">
        <v>2500</v>
      </c>
      <c r="D38" s="473"/>
      <c r="E38" s="472">
        <v>500</v>
      </c>
      <c r="F38" s="473"/>
      <c r="G38" s="472">
        <v>1200</v>
      </c>
      <c r="H38" s="473"/>
      <c r="I38" s="472">
        <v>2200</v>
      </c>
      <c r="J38" s="472"/>
      <c r="K38" s="479">
        <v>2500</v>
      </c>
      <c r="L38" s="473"/>
      <c r="M38"/>
    </row>
    <row r="39" spans="1:13" s="86" customFormat="1" ht="12.75">
      <c r="A39" s="470" t="s">
        <v>830</v>
      </c>
      <c r="B39" s="477" t="s">
        <v>831</v>
      </c>
      <c r="C39" s="479">
        <v>833</v>
      </c>
      <c r="D39" s="473"/>
      <c r="E39" s="472"/>
      <c r="F39" s="473"/>
      <c r="G39" s="472"/>
      <c r="H39" s="473"/>
      <c r="I39" s="472">
        <v>833</v>
      </c>
      <c r="J39" s="472"/>
      <c r="K39" s="479">
        <v>833</v>
      </c>
      <c r="L39" s="473"/>
      <c r="M39"/>
    </row>
    <row r="40" spans="1:13" s="86" customFormat="1" ht="12.75">
      <c r="A40" s="478">
        <v>4</v>
      </c>
      <c r="B40" s="477" t="s">
        <v>832</v>
      </c>
      <c r="C40" s="479">
        <v>4167</v>
      </c>
      <c r="D40" s="473"/>
      <c r="E40" s="472"/>
      <c r="F40" s="473"/>
      <c r="G40" s="472">
        <v>2000</v>
      </c>
      <c r="H40" s="473"/>
      <c r="I40" s="472">
        <v>4166</v>
      </c>
      <c r="J40" s="472"/>
      <c r="K40" s="479">
        <v>4167</v>
      </c>
      <c r="L40" s="473"/>
      <c r="M40"/>
    </row>
    <row r="41" spans="1:13" s="86" customFormat="1" ht="12.75">
      <c r="A41" s="478"/>
      <c r="B41" s="477" t="s">
        <v>833</v>
      </c>
      <c r="C41" s="479">
        <v>1500</v>
      </c>
      <c r="D41" s="473"/>
      <c r="E41" s="472"/>
      <c r="F41" s="473"/>
      <c r="G41" s="472">
        <v>1500</v>
      </c>
      <c r="H41" s="473"/>
      <c r="I41" s="472">
        <v>1500</v>
      </c>
      <c r="J41" s="472"/>
      <c r="K41" s="479">
        <v>1500</v>
      </c>
      <c r="L41" s="473"/>
      <c r="M41"/>
    </row>
    <row r="42" spans="1:13" s="86" customFormat="1" ht="12.75">
      <c r="A42" s="470" t="s">
        <v>529</v>
      </c>
      <c r="B42" s="477" t="s">
        <v>834</v>
      </c>
      <c r="C42" s="479">
        <v>5833</v>
      </c>
      <c r="D42" s="473">
        <v>5509</v>
      </c>
      <c r="E42" s="472"/>
      <c r="F42" s="473"/>
      <c r="G42" s="472">
        <v>2000</v>
      </c>
      <c r="H42" s="473"/>
      <c r="I42" s="472">
        <v>5833</v>
      </c>
      <c r="J42" s="472">
        <v>5509</v>
      </c>
      <c r="K42" s="479">
        <v>5833</v>
      </c>
      <c r="L42" s="473"/>
      <c r="M42"/>
    </row>
    <row r="43" spans="1:13" s="86" customFormat="1" ht="12.75">
      <c r="A43" s="478">
        <v>6</v>
      </c>
      <c r="B43" s="477" t="s">
        <v>835</v>
      </c>
      <c r="C43" s="479">
        <v>4167</v>
      </c>
      <c r="D43" s="473">
        <v>2873</v>
      </c>
      <c r="E43" s="472"/>
      <c r="F43" s="473"/>
      <c r="G43" s="472">
        <v>1000</v>
      </c>
      <c r="H43" s="473"/>
      <c r="I43" s="472">
        <v>2000</v>
      </c>
      <c r="J43" s="472">
        <v>2873</v>
      </c>
      <c r="K43" s="479">
        <v>4167</v>
      </c>
      <c r="L43" s="473"/>
      <c r="M43"/>
    </row>
    <row r="44" spans="1:13" s="86" customFormat="1" ht="12.75">
      <c r="A44" s="478"/>
      <c r="B44" s="477" t="s">
        <v>836</v>
      </c>
      <c r="C44" s="479">
        <v>2000</v>
      </c>
      <c r="D44" s="473">
        <v>2636</v>
      </c>
      <c r="E44" s="472"/>
      <c r="F44" s="473"/>
      <c r="G44" s="472">
        <v>1000</v>
      </c>
      <c r="H44" s="473"/>
      <c r="I44" s="472">
        <v>2000</v>
      </c>
      <c r="J44" s="472">
        <v>2636</v>
      </c>
      <c r="K44" s="479">
        <v>2000</v>
      </c>
      <c r="L44" s="473"/>
      <c r="M44"/>
    </row>
    <row r="45" spans="1:13" s="86" customFormat="1" ht="12.75">
      <c r="A45" s="478">
        <v>7</v>
      </c>
      <c r="B45" s="477" t="s">
        <v>837</v>
      </c>
      <c r="C45" s="479">
        <v>10000</v>
      </c>
      <c r="D45" s="473"/>
      <c r="E45" s="472"/>
      <c r="F45" s="473"/>
      <c r="G45" s="472">
        <v>5700</v>
      </c>
      <c r="H45" s="473"/>
      <c r="I45" s="472">
        <v>9300</v>
      </c>
      <c r="J45" s="472"/>
      <c r="K45" s="479">
        <v>10000</v>
      </c>
      <c r="L45" s="473"/>
      <c r="M45"/>
    </row>
    <row r="46" spans="1:13" s="3" customFormat="1" ht="12.75">
      <c r="A46" s="478">
        <v>8</v>
      </c>
      <c r="B46" s="477" t="s">
        <v>838</v>
      </c>
      <c r="C46" s="479">
        <v>2000</v>
      </c>
      <c r="D46" s="473"/>
      <c r="E46" s="472"/>
      <c r="F46" s="473"/>
      <c r="G46" s="472">
        <v>1000</v>
      </c>
      <c r="H46" s="473"/>
      <c r="I46" s="472">
        <v>2000</v>
      </c>
      <c r="J46" s="472"/>
      <c r="K46" s="479">
        <v>2000</v>
      </c>
      <c r="L46" s="473"/>
      <c r="M46"/>
    </row>
    <row r="47" spans="1:13" s="3" customFormat="1" ht="12.75">
      <c r="A47" s="478">
        <v>9</v>
      </c>
      <c r="B47" s="477" t="s">
        <v>839</v>
      </c>
      <c r="C47" s="479">
        <v>2000</v>
      </c>
      <c r="D47" s="473"/>
      <c r="E47" s="472"/>
      <c r="F47" s="473"/>
      <c r="G47" s="472">
        <v>1000</v>
      </c>
      <c r="H47" s="473"/>
      <c r="I47" s="472">
        <v>2000</v>
      </c>
      <c r="J47" s="472"/>
      <c r="K47" s="479">
        <v>2000</v>
      </c>
      <c r="L47" s="473"/>
      <c r="M47"/>
    </row>
    <row r="48" spans="1:13" s="3" customFormat="1" ht="12.75">
      <c r="A48" s="465">
        <v>10</v>
      </c>
      <c r="B48" s="480" t="s">
        <v>840</v>
      </c>
      <c r="C48" s="481">
        <v>15000</v>
      </c>
      <c r="D48" s="473"/>
      <c r="E48" s="467"/>
      <c r="F48" s="468"/>
      <c r="G48" s="467"/>
      <c r="H48" s="468"/>
      <c r="I48" s="467"/>
      <c r="J48" s="469"/>
      <c r="K48" s="481">
        <v>15000</v>
      </c>
      <c r="L48" s="468"/>
      <c r="M48"/>
    </row>
    <row r="49" spans="1:13" s="3" customFormat="1" ht="12.75">
      <c r="A49" s="482" t="s">
        <v>541</v>
      </c>
      <c r="B49" s="480" t="s">
        <v>841</v>
      </c>
      <c r="C49" s="481">
        <v>10000</v>
      </c>
      <c r="D49" s="473"/>
      <c r="E49" s="467"/>
      <c r="F49" s="468"/>
      <c r="G49" s="467"/>
      <c r="H49" s="468"/>
      <c r="I49" s="467">
        <v>5000</v>
      </c>
      <c r="J49" s="469"/>
      <c r="K49" s="481">
        <v>10000</v>
      </c>
      <c r="L49" s="468"/>
      <c r="M49"/>
    </row>
    <row r="50" spans="1:13" s="3" customFormat="1" ht="12.75">
      <c r="A50" s="465">
        <v>12</v>
      </c>
      <c r="B50" s="483" t="s">
        <v>842</v>
      </c>
      <c r="C50" s="481">
        <v>15000</v>
      </c>
      <c r="D50" s="473"/>
      <c r="E50" s="467"/>
      <c r="F50" s="468"/>
      <c r="G50" s="467"/>
      <c r="H50" s="468"/>
      <c r="I50" s="467">
        <v>5000</v>
      </c>
      <c r="J50" s="469"/>
      <c r="K50" s="481">
        <v>15000</v>
      </c>
      <c r="L50" s="468"/>
      <c r="M50"/>
    </row>
    <row r="51" spans="1:13" s="3" customFormat="1" ht="12.75">
      <c r="A51" s="465">
        <v>13</v>
      </c>
      <c r="B51" s="484" t="s">
        <v>843</v>
      </c>
      <c r="C51" s="481">
        <v>4900</v>
      </c>
      <c r="D51" s="473"/>
      <c r="E51" s="467"/>
      <c r="F51" s="468"/>
      <c r="G51" s="467"/>
      <c r="H51" s="468"/>
      <c r="I51" s="467">
        <v>4900</v>
      </c>
      <c r="J51" s="469"/>
      <c r="K51" s="481">
        <v>4900</v>
      </c>
      <c r="L51" s="468"/>
      <c r="M51"/>
    </row>
    <row r="52" spans="1:12" ht="12.75">
      <c r="A52" s="465">
        <v>14</v>
      </c>
      <c r="B52" s="485" t="s">
        <v>844</v>
      </c>
      <c r="C52" s="481">
        <v>7900</v>
      </c>
      <c r="D52" s="473"/>
      <c r="E52" s="467"/>
      <c r="F52" s="468"/>
      <c r="G52" s="467"/>
      <c r="H52" s="468"/>
      <c r="I52" s="467"/>
      <c r="J52" s="469"/>
      <c r="K52" s="481">
        <v>7900</v>
      </c>
      <c r="L52" s="468"/>
    </row>
    <row r="53" spans="1:12" ht="12.75">
      <c r="A53" s="465">
        <v>15</v>
      </c>
      <c r="B53" s="483" t="s">
        <v>845</v>
      </c>
      <c r="C53" s="481">
        <v>4900</v>
      </c>
      <c r="D53" s="473"/>
      <c r="E53" s="467"/>
      <c r="F53" s="468"/>
      <c r="G53" s="467">
        <v>3000</v>
      </c>
      <c r="H53" s="468"/>
      <c r="I53" s="467">
        <v>4000</v>
      </c>
      <c r="J53" s="469"/>
      <c r="K53" s="481">
        <v>4900</v>
      </c>
      <c r="L53" s="468"/>
    </row>
    <row r="54" spans="1:12" ht="12.75">
      <c r="A54" s="465">
        <v>16</v>
      </c>
      <c r="B54" s="486" t="s">
        <v>846</v>
      </c>
      <c r="C54" s="481"/>
      <c r="D54" s="469">
        <v>507</v>
      </c>
      <c r="E54" s="467"/>
      <c r="F54" s="469">
        <v>507</v>
      </c>
      <c r="G54" s="467"/>
      <c r="H54" s="469">
        <v>507</v>
      </c>
      <c r="I54" s="467"/>
      <c r="J54" s="469">
        <v>507</v>
      </c>
      <c r="K54" s="481"/>
      <c r="L54" s="468"/>
    </row>
    <row r="55" spans="1:12" ht="12.75">
      <c r="A55" s="465">
        <v>17</v>
      </c>
      <c r="B55" s="486" t="s">
        <v>847</v>
      </c>
      <c r="C55" s="481"/>
      <c r="D55" s="469">
        <v>2151</v>
      </c>
      <c r="E55" s="467"/>
      <c r="F55" s="469">
        <v>2151</v>
      </c>
      <c r="G55" s="467"/>
      <c r="H55" s="469">
        <v>2151</v>
      </c>
      <c r="I55" s="467"/>
      <c r="J55" s="469">
        <v>2151</v>
      </c>
      <c r="K55" s="481"/>
      <c r="L55" s="468"/>
    </row>
    <row r="56" spans="1:12" ht="12.75">
      <c r="A56" s="465">
        <v>18</v>
      </c>
      <c r="B56" s="486" t="s">
        <v>848</v>
      </c>
      <c r="C56" s="481"/>
      <c r="D56" s="469">
        <v>2172</v>
      </c>
      <c r="E56" s="467"/>
      <c r="F56" s="469">
        <v>2172</v>
      </c>
      <c r="G56" s="467"/>
      <c r="H56" s="469">
        <v>2172</v>
      </c>
      <c r="I56" s="467"/>
      <c r="J56" s="469">
        <v>2172</v>
      </c>
      <c r="K56" s="481"/>
      <c r="L56" s="468"/>
    </row>
    <row r="57" spans="1:12" ht="12.75">
      <c r="A57" s="465">
        <v>19</v>
      </c>
      <c r="B57" s="486" t="s">
        <v>849</v>
      </c>
      <c r="C57" s="487"/>
      <c r="D57" s="469">
        <v>1385</v>
      </c>
      <c r="E57" s="488"/>
      <c r="F57" s="489"/>
      <c r="G57" s="488"/>
      <c r="H57" s="469">
        <v>1385</v>
      </c>
      <c r="I57" s="488"/>
      <c r="J57" s="489">
        <v>1385</v>
      </c>
      <c r="K57" s="487"/>
      <c r="L57" s="489"/>
    </row>
    <row r="58" spans="1:12" ht="12.75">
      <c r="A58" s="465">
        <v>20</v>
      </c>
      <c r="B58" s="490" t="s">
        <v>850</v>
      </c>
      <c r="C58" s="487"/>
      <c r="D58" s="469">
        <v>982</v>
      </c>
      <c r="E58" s="488"/>
      <c r="F58" s="489"/>
      <c r="G58" s="488"/>
      <c r="H58" s="469">
        <v>982</v>
      </c>
      <c r="I58" s="488"/>
      <c r="J58" s="489">
        <v>982</v>
      </c>
      <c r="K58" s="487"/>
      <c r="L58" s="489"/>
    </row>
    <row r="59" spans="1:12" ht="12.75">
      <c r="A59" s="465">
        <v>21</v>
      </c>
      <c r="B59" s="483" t="s">
        <v>851</v>
      </c>
      <c r="C59" s="487"/>
      <c r="D59" s="489">
        <v>440</v>
      </c>
      <c r="E59" s="488"/>
      <c r="F59" s="489"/>
      <c r="G59" s="488"/>
      <c r="H59" s="489">
        <v>440</v>
      </c>
      <c r="I59" s="488"/>
      <c r="J59" s="489">
        <v>440</v>
      </c>
      <c r="K59" s="487"/>
      <c r="L59" s="489"/>
    </row>
    <row r="60" spans="1:12" ht="12.75">
      <c r="A60" s="465">
        <v>22</v>
      </c>
      <c r="B60" s="491" t="s">
        <v>852</v>
      </c>
      <c r="C60" s="487"/>
      <c r="D60" s="489">
        <v>630</v>
      </c>
      <c r="E60" s="488"/>
      <c r="F60" s="489"/>
      <c r="G60" s="488"/>
      <c r="H60" s="489">
        <v>630</v>
      </c>
      <c r="I60" s="488"/>
      <c r="J60" s="489">
        <v>630</v>
      </c>
      <c r="K60" s="487"/>
      <c r="L60" s="489"/>
    </row>
    <row r="61" spans="1:12" ht="12.75">
      <c r="A61" s="465">
        <v>23</v>
      </c>
      <c r="B61" s="491" t="s">
        <v>853</v>
      </c>
      <c r="C61" s="492"/>
      <c r="D61" s="493">
        <v>390</v>
      </c>
      <c r="E61" s="494"/>
      <c r="F61" s="493"/>
      <c r="G61" s="494"/>
      <c r="H61" s="493">
        <v>390</v>
      </c>
      <c r="I61" s="494"/>
      <c r="J61" s="493">
        <v>390</v>
      </c>
      <c r="K61" s="492"/>
      <c r="L61" s="493"/>
    </row>
    <row r="62" spans="1:12" ht="12.75">
      <c r="A62" s="465">
        <v>24</v>
      </c>
      <c r="B62" s="491" t="s">
        <v>854</v>
      </c>
      <c r="C62" s="492"/>
      <c r="D62" s="493">
        <v>127</v>
      </c>
      <c r="E62" s="494"/>
      <c r="F62" s="493"/>
      <c r="G62" s="494"/>
      <c r="H62" s="493">
        <v>127</v>
      </c>
      <c r="I62" s="494"/>
      <c r="J62" s="493">
        <v>127</v>
      </c>
      <c r="K62" s="492"/>
      <c r="L62" s="493"/>
    </row>
    <row r="63" spans="1:12" ht="12.75">
      <c r="A63" s="465">
        <v>25</v>
      </c>
      <c r="B63" s="491" t="s">
        <v>855</v>
      </c>
      <c r="C63" s="492"/>
      <c r="D63" s="493">
        <v>179</v>
      </c>
      <c r="E63" s="494"/>
      <c r="F63" s="493"/>
      <c r="G63" s="494"/>
      <c r="H63" s="493"/>
      <c r="I63" s="494"/>
      <c r="J63" s="493">
        <v>179</v>
      </c>
      <c r="K63" s="492"/>
      <c r="L63" s="493"/>
    </row>
    <row r="64" spans="1:12" ht="12.75">
      <c r="A64" s="465">
        <v>26</v>
      </c>
      <c r="B64" s="491" t="s">
        <v>856</v>
      </c>
      <c r="C64" s="492"/>
      <c r="D64" s="493">
        <v>2017</v>
      </c>
      <c r="E64" s="494"/>
      <c r="F64" s="493"/>
      <c r="G64" s="494"/>
      <c r="H64" s="493"/>
      <c r="I64" s="494"/>
      <c r="J64" s="493">
        <v>2017</v>
      </c>
      <c r="K64" s="492"/>
      <c r="L64" s="493"/>
    </row>
    <row r="65" spans="1:12" ht="12.75">
      <c r="A65" s="465">
        <v>27</v>
      </c>
      <c r="B65" s="490" t="s">
        <v>857</v>
      </c>
      <c r="C65" s="492"/>
      <c r="D65" s="493">
        <v>818</v>
      </c>
      <c r="E65" s="494"/>
      <c r="F65" s="493"/>
      <c r="G65" s="494"/>
      <c r="H65" s="493"/>
      <c r="I65" s="494"/>
      <c r="J65" s="493">
        <v>818</v>
      </c>
      <c r="K65" s="492"/>
      <c r="L65" s="493"/>
    </row>
    <row r="66" spans="1:12" ht="12.75">
      <c r="A66" s="465">
        <v>28</v>
      </c>
      <c r="B66" s="490" t="s">
        <v>858</v>
      </c>
      <c r="C66" s="492"/>
      <c r="D66" s="493">
        <v>11862</v>
      </c>
      <c r="E66" s="494"/>
      <c r="F66" s="493"/>
      <c r="G66" s="494"/>
      <c r="H66" s="493"/>
      <c r="I66" s="494"/>
      <c r="J66" s="493">
        <v>11862</v>
      </c>
      <c r="K66" s="492"/>
      <c r="L66" s="493"/>
    </row>
    <row r="67" spans="1:12" ht="12.75">
      <c r="A67" s="495"/>
      <c r="B67" s="495" t="s">
        <v>793</v>
      </c>
      <c r="C67" s="57">
        <f>SUM(C23:C66)</f>
        <v>126033</v>
      </c>
      <c r="D67" s="57">
        <f>SUM(D23:D66)</f>
        <v>38777</v>
      </c>
      <c r="E67" s="57">
        <f>SUM(E23:E66)</f>
        <v>3100</v>
      </c>
      <c r="F67" s="57">
        <f>SUM(F23:F66)</f>
        <v>6718</v>
      </c>
      <c r="G67" s="57">
        <f>SUM(G23:G66)</f>
        <v>33500</v>
      </c>
      <c r="H67" s="57">
        <f>SUM(H23:H66)</f>
        <v>11696</v>
      </c>
      <c r="I67" s="57">
        <f>SUM(I23:I66)</f>
        <v>75632</v>
      </c>
      <c r="J67" s="57">
        <f>SUM(J23:J66)</f>
        <v>38777</v>
      </c>
      <c r="K67" s="57">
        <f>SUM(K23:K66)</f>
        <v>126033</v>
      </c>
      <c r="L67" s="57"/>
    </row>
    <row r="68" spans="1:12" ht="12.75">
      <c r="A68" s="496"/>
      <c r="B68" s="496"/>
      <c r="C68" s="496"/>
      <c r="D68" s="496"/>
      <c r="E68" s="496"/>
      <c r="F68" s="496"/>
      <c r="G68" s="496"/>
      <c r="H68" s="496"/>
      <c r="I68" s="496"/>
      <c r="J68" s="496"/>
      <c r="K68" s="496"/>
      <c r="L68" s="496"/>
    </row>
    <row r="69" spans="1:12" ht="12.75">
      <c r="A69" s="6"/>
      <c r="B69" s="6" t="str">
        <f>'Биланс успеха'!B89</f>
        <v>Датум: 30. октобар 2020. године</v>
      </c>
      <c r="C69" s="6"/>
      <c r="D69" s="6"/>
      <c r="E69" s="6"/>
      <c r="F69" s="6"/>
      <c r="G69" s="6"/>
      <c r="H69" s="6"/>
      <c r="I69" s="6"/>
      <c r="J69" s="6"/>
      <c r="K69" s="6"/>
      <c r="L69" s="6"/>
    </row>
    <row r="70" spans="1:12" ht="12.75">
      <c r="A70" s="6"/>
      <c r="B70" s="6"/>
      <c r="C70" s="6"/>
      <c r="D70" s="6"/>
      <c r="E70" s="6"/>
      <c r="F70" s="6"/>
      <c r="G70" s="326" t="s">
        <v>110</v>
      </c>
      <c r="H70" s="3"/>
      <c r="I70" s="3" t="s">
        <v>109</v>
      </c>
      <c r="J70" s="6"/>
      <c r="K70" s="6"/>
      <c r="L70" s="6"/>
    </row>
    <row r="71" spans="1:12" ht="12.75">
      <c r="A71" s="6"/>
      <c r="B71" s="6"/>
      <c r="C71" s="6"/>
      <c r="D71" s="6"/>
      <c r="E71" s="6"/>
      <c r="F71" s="6"/>
      <c r="G71" s="6"/>
      <c r="H71" s="6"/>
      <c r="I71" s="6"/>
      <c r="J71" s="6"/>
      <c r="K71" s="6"/>
      <c r="L71" s="6"/>
    </row>
  </sheetData>
  <sheetProtection selectLockedCells="1" selectUnlockedCells="1"/>
  <mergeCells count="27">
    <mergeCell ref="A3:L3"/>
    <mergeCell ref="B6:G6"/>
    <mergeCell ref="B7:G7"/>
    <mergeCell ref="B8:G8"/>
    <mergeCell ref="B9:G9"/>
    <mergeCell ref="B10:G10"/>
    <mergeCell ref="B11:G11"/>
    <mergeCell ref="B12:G12"/>
    <mergeCell ref="B13:G13"/>
    <mergeCell ref="B14:G14"/>
    <mergeCell ref="A15:G15"/>
    <mergeCell ref="A19:A20"/>
    <mergeCell ref="B19:B20"/>
    <mergeCell ref="C19:D19"/>
    <mergeCell ref="E19:F19"/>
    <mergeCell ref="G19:H19"/>
    <mergeCell ref="I19:J19"/>
    <mergeCell ref="K19:L19"/>
    <mergeCell ref="A21:A22"/>
    <mergeCell ref="A23:A24"/>
    <mergeCell ref="A25:A26"/>
    <mergeCell ref="A27:A28"/>
    <mergeCell ref="A30:A31"/>
    <mergeCell ref="A32:A33"/>
    <mergeCell ref="A35:A36"/>
    <mergeCell ref="A40:A41"/>
    <mergeCell ref="A43:A44"/>
  </mergeCells>
  <printOptions/>
  <pageMargins left="0.25" right="0.25" top="0.75" bottom="0.75" header="0.5118055555555555" footer="0.5118055555555555"/>
  <pageSetup horizontalDpi="300" verticalDpi="300" orientation="landscape" scale="80"/>
</worksheet>
</file>

<file path=xl/worksheets/sheet13.xml><?xml version="1.0" encoding="utf-8"?>
<worksheet xmlns="http://schemas.openxmlformats.org/spreadsheetml/2006/main" xmlns:r="http://schemas.openxmlformats.org/officeDocument/2006/relationships">
  <sheetPr>
    <tabColor indexed="9"/>
  </sheetPr>
  <dimension ref="B2:L76"/>
  <sheetViews>
    <sheetView tabSelected="1" zoomScale="72" zoomScaleNormal="72" workbookViewId="0" topLeftCell="A1">
      <pane xSplit="1" ySplit="10" topLeftCell="B11" activePane="bottomRight" state="frozen"/>
      <selection pane="topLeft" activeCell="A1" sqref="A1"/>
      <selection pane="topRight" activeCell="B1" sqref="B1"/>
      <selection pane="bottomLeft" activeCell="A11" sqref="A11"/>
      <selection pane="bottomRight" activeCell="J10" sqref="J10"/>
    </sheetView>
  </sheetViews>
  <sheetFormatPr defaultColWidth="9.140625" defaultRowHeight="12.75"/>
  <cols>
    <col min="1" max="1" width="2.7109375" style="0" customWidth="1"/>
    <col min="2" max="2" width="33.00390625" style="0" customWidth="1"/>
    <col min="3" max="3" width="50.140625" style="0" customWidth="1"/>
    <col min="4" max="4" width="9.28125" style="0" customWidth="1"/>
    <col min="5" max="7" width="15.7109375" style="0" customWidth="1"/>
    <col min="8" max="8" width="9.57421875" style="0" customWidth="1"/>
    <col min="9" max="9" width="12.140625" style="0" customWidth="1"/>
    <col min="10" max="10" width="11.140625" style="0" customWidth="1"/>
    <col min="12" max="12" width="11.140625" style="0" customWidth="1"/>
  </cols>
  <sheetData>
    <row r="1" s="3" customFormat="1" ht="12.75"/>
    <row r="2" spans="2:7" s="3" customFormat="1" ht="12.75">
      <c r="B2" s="10" t="s">
        <v>1</v>
      </c>
      <c r="C2" s="3" t="s">
        <v>2</v>
      </c>
      <c r="D2" s="497"/>
      <c r="E2" s="497"/>
      <c r="F2" s="497"/>
      <c r="G2" s="498" t="s">
        <v>859</v>
      </c>
    </row>
    <row r="3" spans="2:7" s="3" customFormat="1" ht="12.75">
      <c r="B3" s="10" t="s">
        <v>3</v>
      </c>
      <c r="C3" s="9" t="s">
        <v>4</v>
      </c>
      <c r="D3" s="497"/>
      <c r="E3" s="497"/>
      <c r="F3" s="497"/>
      <c r="G3" s="497"/>
    </row>
    <row r="4" spans="2:7" s="3" customFormat="1" ht="12.75">
      <c r="B4" s="499"/>
      <c r="C4" s="500"/>
      <c r="D4" s="500"/>
      <c r="E4" s="500"/>
      <c r="F4" s="500"/>
      <c r="G4" s="500"/>
    </row>
    <row r="5" spans="2:7" s="3" customFormat="1" ht="51.75" customHeight="1">
      <c r="B5" s="501" t="s">
        <v>860</v>
      </c>
      <c r="C5" s="501"/>
      <c r="D5" s="501"/>
      <c r="E5" s="501"/>
      <c r="F5" s="501"/>
      <c r="G5" s="501"/>
    </row>
    <row r="6" spans="2:7" s="3" customFormat="1" ht="12.75">
      <c r="B6" s="502" t="s">
        <v>861</v>
      </c>
      <c r="C6" s="502"/>
      <c r="D6" s="502"/>
      <c r="E6" s="502"/>
      <c r="F6" s="502"/>
      <c r="G6" s="502"/>
    </row>
    <row r="7" spans="2:7" s="3" customFormat="1" ht="12.75">
      <c r="B7" s="503"/>
      <c r="C7" s="503"/>
      <c r="D7" s="503"/>
      <c r="E7" s="503"/>
      <c r="F7" s="503"/>
      <c r="G7" s="503"/>
    </row>
    <row r="8" spans="2:7" s="3" customFormat="1" ht="12.75">
      <c r="B8" s="504"/>
      <c r="C8" s="503"/>
      <c r="D8" s="503"/>
      <c r="E8" s="503"/>
      <c r="F8" s="503"/>
      <c r="G8" s="505" t="s">
        <v>6</v>
      </c>
    </row>
    <row r="9" spans="2:7" s="3" customFormat="1" ht="12.75" customHeight="1">
      <c r="B9" s="506" t="s">
        <v>7</v>
      </c>
      <c r="C9" s="507" t="s">
        <v>862</v>
      </c>
      <c r="D9" s="507" t="s">
        <v>863</v>
      </c>
      <c r="E9" s="507" t="s">
        <v>864</v>
      </c>
      <c r="F9" s="507" t="s">
        <v>865</v>
      </c>
      <c r="G9" s="508" t="s">
        <v>866</v>
      </c>
    </row>
    <row r="10" spans="2:7" s="3" customFormat="1" ht="12.75">
      <c r="B10" s="506"/>
      <c r="C10" s="507"/>
      <c r="D10" s="507"/>
      <c r="E10" s="507"/>
      <c r="F10" s="507"/>
      <c r="G10" s="508"/>
    </row>
    <row r="11" spans="2:7" s="3" customFormat="1" ht="13.5" customHeight="1">
      <c r="B11" s="509">
        <v>1</v>
      </c>
      <c r="C11" s="510">
        <v>2</v>
      </c>
      <c r="D11" s="510">
        <v>3</v>
      </c>
      <c r="E11" s="510">
        <v>4</v>
      </c>
      <c r="F11" s="510">
        <v>5</v>
      </c>
      <c r="G11" s="511">
        <v>6</v>
      </c>
    </row>
    <row r="12" spans="2:7" s="3" customFormat="1" ht="12.75" customHeight="1">
      <c r="B12" s="512" t="s">
        <v>867</v>
      </c>
      <c r="C12" s="513" t="s">
        <v>868</v>
      </c>
      <c r="D12" s="514">
        <v>9108</v>
      </c>
      <c r="E12" s="515" t="s">
        <v>869</v>
      </c>
      <c r="F12" s="515"/>
      <c r="G12" s="516"/>
    </row>
    <row r="13" spans="2:7" s="3" customFormat="1" ht="12.75">
      <c r="B13" s="512"/>
      <c r="C13" s="513"/>
      <c r="D13" s="514"/>
      <c r="E13" s="515"/>
      <c r="F13" s="515"/>
      <c r="G13" s="516"/>
    </row>
    <row r="14" spans="2:7" s="3" customFormat="1" ht="32.25" customHeight="1">
      <c r="B14" s="517" t="s">
        <v>870</v>
      </c>
      <c r="C14" s="518" t="s">
        <v>871</v>
      </c>
      <c r="D14" s="519">
        <v>9109</v>
      </c>
      <c r="E14" s="520"/>
      <c r="F14" s="520"/>
      <c r="G14" s="521"/>
    </row>
    <row r="15" spans="2:7" s="3" customFormat="1" ht="30" customHeight="1">
      <c r="B15" s="517" t="s">
        <v>872</v>
      </c>
      <c r="C15" s="518" t="s">
        <v>873</v>
      </c>
      <c r="D15" s="519">
        <v>9110</v>
      </c>
      <c r="E15" s="520"/>
      <c r="F15" s="520"/>
      <c r="G15" s="521"/>
    </row>
    <row r="16" spans="2:7" s="3" customFormat="1" ht="35.25" customHeight="1">
      <c r="B16" s="517" t="s">
        <v>874</v>
      </c>
      <c r="C16" s="518" t="s">
        <v>875</v>
      </c>
      <c r="D16" s="519">
        <v>9111</v>
      </c>
      <c r="E16" s="520"/>
      <c r="F16" s="520"/>
      <c r="G16" s="521"/>
    </row>
    <row r="17" spans="2:7" s="3" customFormat="1" ht="34.5" customHeight="1">
      <c r="B17" s="517" t="s">
        <v>876</v>
      </c>
      <c r="C17" s="518" t="s">
        <v>877</v>
      </c>
      <c r="D17" s="519">
        <v>9112</v>
      </c>
      <c r="E17" s="520"/>
      <c r="F17" s="520"/>
      <c r="G17" s="521"/>
    </row>
    <row r="18" spans="2:7" s="3" customFormat="1" ht="35.25" customHeight="1">
      <c r="B18" s="522" t="s">
        <v>878</v>
      </c>
      <c r="C18" s="513" t="s">
        <v>879</v>
      </c>
      <c r="D18" s="514">
        <v>9113</v>
      </c>
      <c r="E18" s="515">
        <f>SUM(E19:E21)</f>
        <v>506</v>
      </c>
      <c r="F18" s="515"/>
      <c r="G18" s="515">
        <f>SUM(G19:G21)</f>
        <v>506</v>
      </c>
    </row>
    <row r="19" spans="2:7" s="3" customFormat="1" ht="41.25" customHeight="1">
      <c r="B19" s="517" t="s">
        <v>880</v>
      </c>
      <c r="C19" s="518" t="s">
        <v>881</v>
      </c>
      <c r="D19" s="519">
        <v>9114</v>
      </c>
      <c r="E19" s="523">
        <v>506</v>
      </c>
      <c r="F19" s="520"/>
      <c r="G19" s="524">
        <f>E19-F19</f>
        <v>506</v>
      </c>
    </row>
    <row r="20" spans="2:7" s="3" customFormat="1" ht="69" customHeight="1">
      <c r="B20" s="517" t="s">
        <v>882</v>
      </c>
      <c r="C20" s="518" t="s">
        <v>883</v>
      </c>
      <c r="D20" s="519">
        <v>9115</v>
      </c>
      <c r="E20" s="520"/>
      <c r="F20" s="520"/>
      <c r="G20" s="521"/>
    </row>
    <row r="21" spans="2:7" s="3" customFormat="1" ht="40.5" customHeight="1">
      <c r="B21" s="517" t="s">
        <v>884</v>
      </c>
      <c r="C21" s="518" t="s">
        <v>885</v>
      </c>
      <c r="D21" s="519">
        <v>9116</v>
      </c>
      <c r="E21" s="520"/>
      <c r="F21" s="520"/>
      <c r="G21" s="521"/>
    </row>
    <row r="22" spans="2:8" s="3" customFormat="1" ht="63" customHeight="1">
      <c r="B22" s="522" t="s">
        <v>886</v>
      </c>
      <c r="C22" s="513" t="s">
        <v>887</v>
      </c>
      <c r="D22" s="514">
        <v>9117</v>
      </c>
      <c r="E22" s="515">
        <f>E23+E24+E25+E26+E28+E29</f>
        <v>430253</v>
      </c>
      <c r="F22" s="515">
        <f>F23+F25</f>
        <v>349883</v>
      </c>
      <c r="G22" s="515">
        <f>G23+G24+G25+G26+G28+G29</f>
        <v>80370</v>
      </c>
      <c r="H22" s="525"/>
    </row>
    <row r="23" spans="2:8" s="3" customFormat="1" ht="71.25" customHeight="1">
      <c r="B23" s="517" t="s">
        <v>888</v>
      </c>
      <c r="C23" s="518" t="s">
        <v>889</v>
      </c>
      <c r="D23" s="519">
        <v>9118</v>
      </c>
      <c r="E23" s="526">
        <v>164708</v>
      </c>
      <c r="F23" s="526">
        <v>148095</v>
      </c>
      <c r="G23" s="527">
        <f>E23-F23</f>
        <v>16613</v>
      </c>
      <c r="H23" s="327"/>
    </row>
    <row r="24" spans="2:8" s="3" customFormat="1" ht="86.25" customHeight="1">
      <c r="B24" s="517" t="s">
        <v>890</v>
      </c>
      <c r="C24" s="518" t="s">
        <v>891</v>
      </c>
      <c r="D24" s="519">
        <v>9119</v>
      </c>
      <c r="E24" s="526">
        <v>4011</v>
      </c>
      <c r="F24" s="526"/>
      <c r="G24" s="527">
        <f>E24-F24</f>
        <v>4011</v>
      </c>
      <c r="H24" s="327"/>
    </row>
    <row r="25" spans="2:8" s="3" customFormat="1" ht="86.25" customHeight="1">
      <c r="B25" s="517" t="s">
        <v>890</v>
      </c>
      <c r="C25" s="518" t="s">
        <v>892</v>
      </c>
      <c r="D25" s="528">
        <v>9120</v>
      </c>
      <c r="E25" s="526">
        <f>265016-E24-E26-E28+529</f>
        <v>245581</v>
      </c>
      <c r="F25" s="526">
        <f>201592+196</f>
        <v>201788</v>
      </c>
      <c r="G25" s="527">
        <f>E25-F25</f>
        <v>43793</v>
      </c>
      <c r="H25" s="327"/>
    </row>
    <row r="26" spans="2:7" s="3" customFormat="1" ht="21" customHeight="1">
      <c r="B26" s="517" t="s">
        <v>893</v>
      </c>
      <c r="C26" s="529" t="s">
        <v>894</v>
      </c>
      <c r="D26" s="519">
        <v>9121</v>
      </c>
      <c r="E26" s="526">
        <v>9338</v>
      </c>
      <c r="F26" s="526"/>
      <c r="G26" s="527">
        <f>E26-F26</f>
        <v>9338</v>
      </c>
    </row>
    <row r="27" spans="2:7" s="3" customFormat="1" ht="63.75" customHeight="1">
      <c r="B27" s="517"/>
      <c r="C27" s="529"/>
      <c r="D27" s="519"/>
      <c r="E27" s="526"/>
      <c r="F27" s="526"/>
      <c r="G27" s="527"/>
    </row>
    <row r="28" spans="2:7" s="3" customFormat="1" ht="84.75" customHeight="1">
      <c r="B28" s="517" t="s">
        <v>893</v>
      </c>
      <c r="C28" s="518" t="s">
        <v>895</v>
      </c>
      <c r="D28" s="528">
        <v>9122</v>
      </c>
      <c r="E28" s="526">
        <v>6615</v>
      </c>
      <c r="F28" s="526"/>
      <c r="G28" s="527">
        <f>E28-F28</f>
        <v>6615</v>
      </c>
    </row>
    <row r="29" spans="2:7" s="3" customFormat="1" ht="92.25" customHeight="1">
      <c r="B29" s="517" t="s">
        <v>890</v>
      </c>
      <c r="C29" s="530" t="s">
        <v>896</v>
      </c>
      <c r="D29" s="519">
        <v>9123</v>
      </c>
      <c r="E29" s="526"/>
      <c r="F29" s="526"/>
      <c r="G29" s="527"/>
    </row>
    <row r="30" spans="2:7" s="3" customFormat="1" ht="44.25" customHeight="1">
      <c r="B30" s="522" t="s">
        <v>897</v>
      </c>
      <c r="C30" s="513" t="s">
        <v>898</v>
      </c>
      <c r="D30" s="531">
        <v>9124</v>
      </c>
      <c r="E30" s="515">
        <f>E31+E32+E33+E35+E36+E37</f>
        <v>22397</v>
      </c>
      <c r="F30" s="515">
        <f>F31+F35</f>
        <v>82</v>
      </c>
      <c r="G30" s="515">
        <f>E30-F30</f>
        <v>22315</v>
      </c>
    </row>
    <row r="31" spans="2:7" s="3" customFormat="1" ht="40.5" customHeight="1">
      <c r="B31" s="517" t="s">
        <v>899</v>
      </c>
      <c r="C31" s="518" t="s">
        <v>900</v>
      </c>
      <c r="D31" s="519">
        <v>9125</v>
      </c>
      <c r="E31" s="527">
        <f>15810+963+2690</f>
        <v>19463</v>
      </c>
      <c r="F31" s="526">
        <v>82</v>
      </c>
      <c r="G31" s="527">
        <f>E31-F31</f>
        <v>19381</v>
      </c>
    </row>
    <row r="32" spans="2:7" s="3" customFormat="1" ht="34.5" customHeight="1">
      <c r="B32" s="517" t="s">
        <v>901</v>
      </c>
      <c r="C32" s="529" t="s">
        <v>902</v>
      </c>
      <c r="D32" s="519">
        <v>9126</v>
      </c>
      <c r="E32" s="532"/>
      <c r="F32" s="526"/>
      <c r="G32" s="527">
        <f>E32-F32</f>
        <v>0</v>
      </c>
    </row>
    <row r="33" spans="2:12" s="3" customFormat="1" ht="33" customHeight="1">
      <c r="B33" s="517" t="s">
        <v>901</v>
      </c>
      <c r="C33" s="529" t="s">
        <v>903</v>
      </c>
      <c r="D33" s="519">
        <v>9127</v>
      </c>
      <c r="E33" s="526">
        <f>2414+23+125</f>
        <v>2562</v>
      </c>
      <c r="F33" s="526"/>
      <c r="G33" s="527">
        <f>E33-F33</f>
        <v>2562</v>
      </c>
      <c r="L33" s="525"/>
    </row>
    <row r="34" spans="2:7" s="3" customFormat="1" ht="18.75" customHeight="1">
      <c r="B34" s="517"/>
      <c r="C34" s="529"/>
      <c r="D34" s="519"/>
      <c r="E34" s="526"/>
      <c r="F34" s="526"/>
      <c r="G34" s="527"/>
    </row>
    <row r="35" spans="2:12" s="3" customFormat="1" ht="57" customHeight="1">
      <c r="B35" s="517" t="s">
        <v>904</v>
      </c>
      <c r="C35" s="518" t="s">
        <v>905</v>
      </c>
      <c r="D35" s="519">
        <v>9128</v>
      </c>
      <c r="E35" s="526">
        <f>88+5+279</f>
        <v>372</v>
      </c>
      <c r="F35" s="526"/>
      <c r="G35" s="527">
        <f>E35-F35</f>
        <v>372</v>
      </c>
      <c r="L35" s="533"/>
    </row>
    <row r="36" spans="2:12" s="3" customFormat="1" ht="66.75" customHeight="1">
      <c r="B36" s="517" t="s">
        <v>906</v>
      </c>
      <c r="C36" s="518" t="s">
        <v>907</v>
      </c>
      <c r="D36" s="519">
        <v>9129</v>
      </c>
      <c r="E36" s="526"/>
      <c r="F36" s="526"/>
      <c r="G36" s="527">
        <f>E36-F36</f>
        <v>0</v>
      </c>
      <c r="L36" s="525"/>
    </row>
    <row r="37" spans="2:10" s="3" customFormat="1" ht="65.25" customHeight="1">
      <c r="B37" s="534" t="s">
        <v>908</v>
      </c>
      <c r="C37" s="535" t="s">
        <v>909</v>
      </c>
      <c r="D37" s="536">
        <v>9130</v>
      </c>
      <c r="E37" s="537"/>
      <c r="F37" s="537"/>
      <c r="G37" s="527">
        <f>E37-F37</f>
        <v>0</v>
      </c>
      <c r="J37" s="525"/>
    </row>
    <row r="38" spans="2:10" s="3" customFormat="1" ht="12.75">
      <c r="B38" s="503"/>
      <c r="C38" s="503"/>
      <c r="D38" s="503"/>
      <c r="E38" s="538"/>
      <c r="F38" s="503"/>
      <c r="G38" s="503"/>
      <c r="J38" s="525"/>
    </row>
    <row r="39" spans="2:7" s="3" customFormat="1" ht="12.75">
      <c r="B39" s="539" t="str">
        <f>'Биланс успеха'!B89</f>
        <v>Датум: 30. октобар 2020. године</v>
      </c>
      <c r="C39" s="500"/>
      <c r="D39" s="500"/>
      <c r="E39" s="500" t="s">
        <v>910</v>
      </c>
      <c r="F39" s="500"/>
      <c r="G39" s="500"/>
    </row>
    <row r="40" spans="2:10" s="3" customFormat="1" ht="12.75">
      <c r="B40" s="500"/>
      <c r="C40" s="540" t="s">
        <v>911</v>
      </c>
      <c r="D40" s="503"/>
      <c r="E40" s="500"/>
      <c r="F40" s="503"/>
      <c r="G40" s="500"/>
      <c r="J40" s="525"/>
    </row>
    <row r="41" spans="2:7" s="3" customFormat="1" ht="12.75">
      <c r="B41" s="500"/>
      <c r="C41" s="540"/>
      <c r="D41" s="503"/>
      <c r="E41" s="500"/>
      <c r="F41" s="503"/>
      <c r="G41" s="500"/>
    </row>
    <row r="42" spans="2:7" s="3" customFormat="1" ht="12.75" customHeight="1">
      <c r="B42" s="541" t="s">
        <v>912</v>
      </c>
      <c r="C42" s="541"/>
      <c r="D42" s="541"/>
      <c r="E42" s="541"/>
      <c r="F42" s="541"/>
      <c r="G42" s="541"/>
    </row>
    <row r="43" spans="2:7" s="3" customFormat="1" ht="12.75">
      <c r="B43" s="541"/>
      <c r="C43" s="541"/>
      <c r="D43" s="541"/>
      <c r="E43" s="541"/>
      <c r="F43" s="541"/>
      <c r="G43" s="541"/>
    </row>
    <row r="44" spans="2:7" ht="12.75">
      <c r="B44" s="542"/>
      <c r="C44" s="542"/>
      <c r="D44" s="542"/>
      <c r="E44" s="542"/>
      <c r="F44" s="542"/>
      <c r="G44" s="542"/>
    </row>
    <row r="45" spans="2:7" ht="12.75">
      <c r="B45" s="542"/>
      <c r="C45" s="542"/>
      <c r="D45" s="542"/>
      <c r="E45" s="542"/>
      <c r="F45" s="542"/>
      <c r="G45" s="542"/>
    </row>
    <row r="46" spans="2:7" ht="12.75">
      <c r="B46" s="542"/>
      <c r="C46" s="542"/>
      <c r="D46" s="542"/>
      <c r="E46" s="542"/>
      <c r="F46" s="542"/>
      <c r="G46" s="542"/>
    </row>
    <row r="47" spans="2:7" ht="12.75">
      <c r="B47" s="542"/>
      <c r="C47" s="542"/>
      <c r="D47" s="542"/>
      <c r="E47" s="542"/>
      <c r="F47" s="542"/>
      <c r="G47" s="542"/>
    </row>
    <row r="48" spans="2:7" ht="12.75">
      <c r="B48" s="542"/>
      <c r="C48" s="542"/>
      <c r="D48" s="542"/>
      <c r="E48" s="542"/>
      <c r="F48" s="542"/>
      <c r="G48" s="542"/>
    </row>
    <row r="49" spans="2:7" ht="12.75">
      <c r="B49" s="542"/>
      <c r="C49" s="542"/>
      <c r="D49" s="542"/>
      <c r="E49" s="542"/>
      <c r="F49" s="542"/>
      <c r="G49" s="542"/>
    </row>
    <row r="50" spans="2:7" ht="12.75">
      <c r="B50" s="542"/>
      <c r="C50" s="542"/>
      <c r="D50" s="542"/>
      <c r="E50" s="542"/>
      <c r="F50" s="542"/>
      <c r="G50" s="542"/>
    </row>
    <row r="51" spans="2:7" ht="12.75">
      <c r="B51" s="542"/>
      <c r="C51" s="542"/>
      <c r="D51" s="542"/>
      <c r="E51" s="542"/>
      <c r="F51" s="542"/>
      <c r="G51" s="542"/>
    </row>
    <row r="52" spans="2:7" ht="12.75">
      <c r="B52" s="542"/>
      <c r="C52" s="542"/>
      <c r="D52" s="542"/>
      <c r="E52" s="542"/>
      <c r="F52" s="542"/>
      <c r="G52" s="542"/>
    </row>
    <row r="53" spans="2:7" ht="12.75">
      <c r="B53" s="542"/>
      <c r="C53" s="542"/>
      <c r="D53" s="542"/>
      <c r="E53" s="542"/>
      <c r="F53" s="542"/>
      <c r="G53" s="542"/>
    </row>
    <row r="54" spans="2:7" ht="12.75">
      <c r="B54" s="542"/>
      <c r="C54" s="542"/>
      <c r="D54" s="542"/>
      <c r="E54" s="542"/>
      <c r="F54" s="542"/>
      <c r="G54" s="542"/>
    </row>
    <row r="55" spans="2:7" ht="12.75">
      <c r="B55" s="542"/>
      <c r="C55" s="542"/>
      <c r="D55" s="542"/>
      <c r="E55" s="542"/>
      <c r="F55" s="542"/>
      <c r="G55" s="542"/>
    </row>
    <row r="56" spans="2:7" ht="12.75">
      <c r="B56" s="542"/>
      <c r="C56" s="542"/>
      <c r="D56" s="542"/>
      <c r="E56" s="542"/>
      <c r="F56" s="542"/>
      <c r="G56" s="542"/>
    </row>
    <row r="57" spans="2:7" ht="12.75">
      <c r="B57" s="542"/>
      <c r="C57" s="542"/>
      <c r="D57" s="542"/>
      <c r="E57" s="542"/>
      <c r="F57" s="542"/>
      <c r="G57" s="542"/>
    </row>
    <row r="58" spans="2:7" ht="12.75">
      <c r="B58" s="542"/>
      <c r="C58" s="542"/>
      <c r="D58" s="542"/>
      <c r="E58" s="542"/>
      <c r="F58" s="542"/>
      <c r="G58" s="542"/>
    </row>
    <row r="59" spans="2:7" ht="12.75">
      <c r="B59" s="542"/>
      <c r="C59" s="542"/>
      <c r="D59" s="542"/>
      <c r="E59" s="542"/>
      <c r="F59" s="542"/>
      <c r="G59" s="542"/>
    </row>
    <row r="60" spans="2:7" ht="12.75">
      <c r="B60" s="542"/>
      <c r="C60" s="542"/>
      <c r="D60" s="542"/>
      <c r="E60" s="542"/>
      <c r="F60" s="542"/>
      <c r="G60" s="542"/>
    </row>
    <row r="61" spans="2:7" ht="12.75">
      <c r="B61" s="542"/>
      <c r="C61" s="542"/>
      <c r="D61" s="542"/>
      <c r="E61" s="542"/>
      <c r="F61" s="542"/>
      <c r="G61" s="542"/>
    </row>
    <row r="62" spans="2:7" ht="12.75">
      <c r="B62" s="542"/>
      <c r="C62" s="542"/>
      <c r="D62" s="542"/>
      <c r="E62" s="542"/>
      <c r="F62" s="542"/>
      <c r="G62" s="542"/>
    </row>
    <row r="63" spans="2:7" ht="12.75">
      <c r="B63" s="542"/>
      <c r="C63" s="542"/>
      <c r="D63" s="542"/>
      <c r="E63" s="542"/>
      <c r="F63" s="542"/>
      <c r="G63" s="542"/>
    </row>
    <row r="64" spans="2:7" ht="12.75">
      <c r="B64" s="542"/>
      <c r="C64" s="542"/>
      <c r="D64" s="542"/>
      <c r="E64" s="542"/>
      <c r="F64" s="542"/>
      <c r="G64" s="542"/>
    </row>
    <row r="65" spans="2:7" ht="12.75">
      <c r="B65" s="542"/>
      <c r="C65" s="542"/>
      <c r="D65" s="542"/>
      <c r="E65" s="542"/>
      <c r="F65" s="542"/>
      <c r="G65" s="542"/>
    </row>
    <row r="66" spans="2:7" ht="12.75">
      <c r="B66" s="542"/>
      <c r="C66" s="542"/>
      <c r="D66" s="542"/>
      <c r="E66" s="542"/>
      <c r="F66" s="542"/>
      <c r="G66" s="542"/>
    </row>
    <row r="67" spans="2:7" ht="12.75">
      <c r="B67" s="542"/>
      <c r="C67" s="542"/>
      <c r="D67" s="542"/>
      <c r="E67" s="542"/>
      <c r="F67" s="542"/>
      <c r="G67" s="542"/>
    </row>
    <row r="68" spans="2:7" ht="12.75">
      <c r="B68" s="542"/>
      <c r="C68" s="542"/>
      <c r="D68" s="542"/>
      <c r="E68" s="542"/>
      <c r="F68" s="542"/>
      <c r="G68" s="542"/>
    </row>
    <row r="69" spans="2:7" ht="12.75">
      <c r="B69" s="542"/>
      <c r="C69" s="542"/>
      <c r="D69" s="542"/>
      <c r="E69" s="542"/>
      <c r="F69" s="542"/>
      <c r="G69" s="542"/>
    </row>
    <row r="70" spans="2:7" ht="12.75">
      <c r="B70" s="542"/>
      <c r="C70" s="542"/>
      <c r="D70" s="542"/>
      <c r="E70" s="542"/>
      <c r="F70" s="542"/>
      <c r="G70" s="542"/>
    </row>
    <row r="71" spans="2:7" ht="12.75">
      <c r="B71" s="542"/>
      <c r="C71" s="542"/>
      <c r="D71" s="542"/>
      <c r="E71" s="542"/>
      <c r="F71" s="542"/>
      <c r="G71" s="542"/>
    </row>
    <row r="72" spans="2:7" ht="12.75">
      <c r="B72" s="542"/>
      <c r="C72" s="542"/>
      <c r="D72" s="542"/>
      <c r="E72" s="542"/>
      <c r="F72" s="542"/>
      <c r="G72" s="542"/>
    </row>
    <row r="73" spans="2:7" ht="12.75">
      <c r="B73" s="542"/>
      <c r="C73" s="542"/>
      <c r="D73" s="542"/>
      <c r="E73" s="542"/>
      <c r="F73" s="542"/>
      <c r="G73" s="542"/>
    </row>
    <row r="74" spans="2:7" ht="12.75">
      <c r="B74" s="542"/>
      <c r="C74" s="542"/>
      <c r="D74" s="542"/>
      <c r="E74" s="542"/>
      <c r="F74" s="542"/>
      <c r="G74" s="542"/>
    </row>
    <row r="75" spans="2:7" ht="12.75">
      <c r="B75" s="542"/>
      <c r="C75" s="542"/>
      <c r="D75" s="542"/>
      <c r="E75" s="542"/>
      <c r="F75" s="542"/>
      <c r="G75" s="542"/>
    </row>
    <row r="76" spans="2:7" ht="12.75">
      <c r="B76" s="542"/>
      <c r="C76" s="542"/>
      <c r="D76" s="542"/>
      <c r="E76" s="542"/>
      <c r="F76" s="542"/>
      <c r="G76" s="542"/>
    </row>
  </sheetData>
  <sheetProtection selectLockedCells="1" selectUnlockedCells="1"/>
  <mergeCells count="27">
    <mergeCell ref="B5:G5"/>
    <mergeCell ref="B6:G6"/>
    <mergeCell ref="B9:B10"/>
    <mergeCell ref="C9:C10"/>
    <mergeCell ref="D9:D10"/>
    <mergeCell ref="E9:E10"/>
    <mergeCell ref="F9:F10"/>
    <mergeCell ref="G9:G10"/>
    <mergeCell ref="B12:B13"/>
    <mergeCell ref="C12:C13"/>
    <mergeCell ref="D12:D13"/>
    <mergeCell ref="E12:E13"/>
    <mergeCell ref="F12:F13"/>
    <mergeCell ref="G12:G13"/>
    <mergeCell ref="B26:B27"/>
    <mergeCell ref="C26:C27"/>
    <mergeCell ref="D26:D27"/>
    <mergeCell ref="E26:E27"/>
    <mergeCell ref="F26:F27"/>
    <mergeCell ref="G26:G27"/>
    <mergeCell ref="B33:B34"/>
    <mergeCell ref="C33:C34"/>
    <mergeCell ref="D33:D34"/>
    <mergeCell ref="E33:E34"/>
    <mergeCell ref="F33:F34"/>
    <mergeCell ref="G33:G34"/>
    <mergeCell ref="B42:G43"/>
  </mergeCells>
  <printOptions/>
  <pageMargins left="0.2" right="0.25" top="0.75" bottom="0.75" header="0.5118055555555555" footer="0.5118055555555555"/>
  <pageSetup horizontalDpi="300" verticalDpi="300" orientation="portrait" paperSize="9" scale="70"/>
</worksheet>
</file>

<file path=xl/worksheets/sheet14.xml><?xml version="1.0" encoding="utf-8"?>
<worksheet xmlns="http://schemas.openxmlformats.org/spreadsheetml/2006/main" xmlns:r="http://schemas.openxmlformats.org/officeDocument/2006/relationships">
  <dimension ref="A1:A1"/>
  <sheetViews>
    <sheetView zoomScale="72" zoomScaleNormal="72" workbookViewId="0" topLeftCell="A1">
      <selection activeCell="H35" sqref="H35"/>
    </sheetView>
  </sheetViews>
  <sheetFormatPr defaultColWidth="9.140625" defaultRowHeight="12.75"/>
  <cols>
    <col min="5" max="5" width="26.28125" style="543" customWidth="1"/>
  </cols>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tabColor indexed="9"/>
    <pageSetUpPr fitToPage="1"/>
  </sheetPr>
  <dimension ref="A1:M158"/>
  <sheetViews>
    <sheetView zoomScale="72" zoomScaleNormal="72" workbookViewId="0" topLeftCell="A1">
      <pane xSplit="1" ySplit="8" topLeftCell="B75" activePane="bottomRight" state="frozen"/>
      <selection pane="topLeft" activeCell="A1" sqref="A1"/>
      <selection pane="topRight" activeCell="B1" sqref="B1"/>
      <selection pane="bottomLeft" activeCell="A75" sqref="A75"/>
      <selection pane="bottomRight" activeCell="F112" sqref="F112"/>
    </sheetView>
  </sheetViews>
  <sheetFormatPr defaultColWidth="9.140625" defaultRowHeight="12.75"/>
  <cols>
    <col min="1" max="1" width="9.140625" style="79" customWidth="1"/>
    <col min="2" max="2" width="25.7109375" style="79" customWidth="1"/>
    <col min="3" max="3" width="95.57421875" style="79" customWidth="1"/>
    <col min="4" max="4" width="17.7109375" style="80" customWidth="1"/>
    <col min="5" max="8" width="20.7109375" style="81" customWidth="1"/>
    <col min="9" max="9" width="20.7109375" style="2" customWidth="1"/>
    <col min="10" max="10" width="23.57421875" style="82" customWidth="1"/>
    <col min="11" max="16384" width="9.140625" style="79" customWidth="1"/>
  </cols>
  <sheetData>
    <row r="1" spans="1:9" ht="12.75">
      <c r="A1" s="83"/>
      <c r="B1" s="83"/>
      <c r="C1" s="83"/>
      <c r="D1" s="84"/>
      <c r="E1" s="85"/>
      <c r="F1" s="85"/>
      <c r="G1" s="85"/>
      <c r="H1" s="85"/>
      <c r="I1" s="4"/>
    </row>
    <row r="2" spans="1:10" s="1" customFormat="1" ht="12.75">
      <c r="A2" s="3"/>
      <c r="B2" s="7" t="s">
        <v>1</v>
      </c>
      <c r="C2" s="3" t="s">
        <v>2</v>
      </c>
      <c r="D2" s="84"/>
      <c r="E2" s="86"/>
      <c r="F2" s="86"/>
      <c r="G2" s="86"/>
      <c r="H2" s="86"/>
      <c r="I2" s="86"/>
      <c r="J2" s="87"/>
    </row>
    <row r="3" spans="1:10" s="1" customFormat="1" ht="12.75">
      <c r="A3" s="3"/>
      <c r="B3" s="7" t="s">
        <v>3</v>
      </c>
      <c r="C3" s="9" t="s">
        <v>4</v>
      </c>
      <c r="D3" s="84"/>
      <c r="E3" s="86"/>
      <c r="F3" s="86"/>
      <c r="G3" s="86"/>
      <c r="H3" s="86"/>
      <c r="I3" s="88" t="s">
        <v>111</v>
      </c>
      <c r="J3" s="87"/>
    </row>
    <row r="4" spans="1:9" ht="12.75">
      <c r="A4" s="83"/>
      <c r="B4" s="83"/>
      <c r="C4" s="83"/>
      <c r="D4" s="84"/>
      <c r="E4" s="85"/>
      <c r="F4" s="85"/>
      <c r="G4" s="85"/>
      <c r="H4" s="85"/>
      <c r="I4" s="4"/>
    </row>
    <row r="5" spans="1:10" ht="30" customHeight="1">
      <c r="A5" s="83"/>
      <c r="B5" s="89" t="s">
        <v>112</v>
      </c>
      <c r="C5" s="89"/>
      <c r="D5" s="89"/>
      <c r="E5" s="89"/>
      <c r="F5" s="89"/>
      <c r="G5" s="89"/>
      <c r="H5" s="89"/>
      <c r="I5" s="89"/>
      <c r="J5" s="90"/>
    </row>
    <row r="6" spans="2:10" ht="26.25" customHeight="1">
      <c r="B6" s="91"/>
      <c r="C6" s="92"/>
      <c r="D6" s="93"/>
      <c r="E6" s="92"/>
      <c r="F6" s="92"/>
      <c r="G6" s="92"/>
      <c r="H6" s="85"/>
      <c r="I6" s="94" t="s">
        <v>6</v>
      </c>
      <c r="J6" s="90"/>
    </row>
    <row r="7" spans="2:10" s="95" customFormat="1" ht="39.75" customHeight="1">
      <c r="B7" s="96" t="s">
        <v>7</v>
      </c>
      <c r="C7" s="15" t="s">
        <v>113</v>
      </c>
      <c r="D7" s="97" t="s">
        <v>114</v>
      </c>
      <c r="E7" s="98" t="s">
        <v>115</v>
      </c>
      <c r="F7" s="99" t="s">
        <v>116</v>
      </c>
      <c r="G7" s="100" t="s">
        <v>117</v>
      </c>
      <c r="H7" s="100"/>
      <c r="I7" s="17" t="s">
        <v>118</v>
      </c>
      <c r="J7" s="101"/>
    </row>
    <row r="8" spans="2:10" s="102" customFormat="1" ht="50.25" customHeight="1">
      <c r="B8" s="96"/>
      <c r="C8" s="15"/>
      <c r="D8" s="97"/>
      <c r="E8" s="98"/>
      <c r="F8" s="99"/>
      <c r="G8" s="103" t="s">
        <v>119</v>
      </c>
      <c r="H8" s="103" t="s">
        <v>15</v>
      </c>
      <c r="I8" s="17"/>
      <c r="J8" s="104"/>
    </row>
    <row r="9" spans="2:10" s="105" customFormat="1" ht="34.5" customHeight="1">
      <c r="B9" s="106"/>
      <c r="C9" s="107" t="s">
        <v>120</v>
      </c>
      <c r="D9" s="108"/>
      <c r="E9" s="109"/>
      <c r="F9" s="109"/>
      <c r="G9" s="109"/>
      <c r="H9" s="109"/>
      <c r="I9" s="110"/>
      <c r="J9" s="90"/>
    </row>
    <row r="10" spans="2:10" s="105" customFormat="1" ht="34.5" customHeight="1">
      <c r="B10" s="111">
        <v>0</v>
      </c>
      <c r="C10" s="112" t="s">
        <v>121</v>
      </c>
      <c r="D10" s="113" t="s">
        <v>122</v>
      </c>
      <c r="E10" s="114"/>
      <c r="F10" s="114"/>
      <c r="G10" s="114"/>
      <c r="H10" s="115"/>
      <c r="I10" s="116"/>
      <c r="J10" s="90"/>
    </row>
    <row r="11" spans="2:10" s="105" customFormat="1" ht="34.5" customHeight="1">
      <c r="B11" s="117"/>
      <c r="C11" s="118" t="s">
        <v>123</v>
      </c>
      <c r="D11" s="119" t="s">
        <v>124</v>
      </c>
      <c r="E11" s="120">
        <f>E12+E19+E28+E33+E43</f>
        <v>986235</v>
      </c>
      <c r="F11" s="120">
        <f>F12+F19+F28+F33+F43</f>
        <v>1138263</v>
      </c>
      <c r="G11" s="120">
        <f>G12+G19+G28+G33+G43</f>
        <v>1133848</v>
      </c>
      <c r="H11" s="120">
        <f>H12+H19+H28+H33+H43</f>
        <v>996089</v>
      </c>
      <c r="I11" s="121">
        <f>H11/G11*100</f>
        <v>87.85031150559863</v>
      </c>
      <c r="J11" s="90"/>
    </row>
    <row r="12" spans="2:10" s="105" customFormat="1" ht="34.5" customHeight="1">
      <c r="B12" s="117">
        <v>1</v>
      </c>
      <c r="C12" s="118" t="s">
        <v>125</v>
      </c>
      <c r="D12" s="119" t="s">
        <v>126</v>
      </c>
      <c r="E12" s="122">
        <f>E13+E14+E15+E16+E17+E18</f>
        <v>123</v>
      </c>
      <c r="F12" s="122">
        <f>F13+F14+F15+F16+F17+F18</f>
        <v>119678</v>
      </c>
      <c r="G12" s="122">
        <f>G13+G14+G15+G16+G17+G18</f>
        <v>119738</v>
      </c>
      <c r="H12" s="123">
        <f>H13+H14+H15+H16+H17+H18</f>
        <v>344</v>
      </c>
      <c r="I12" s="121">
        <f>H12/G12*100</f>
        <v>0.28729392506973556</v>
      </c>
      <c r="J12" s="90"/>
    </row>
    <row r="13" spans="2:10" s="105" customFormat="1" ht="34.5" customHeight="1">
      <c r="B13" s="111" t="s">
        <v>127</v>
      </c>
      <c r="C13" s="124" t="s">
        <v>128</v>
      </c>
      <c r="D13" s="113" t="s">
        <v>129</v>
      </c>
      <c r="E13" s="40"/>
      <c r="F13" s="40"/>
      <c r="G13" s="40"/>
      <c r="H13" s="125"/>
      <c r="I13" s="116"/>
      <c r="J13" s="90"/>
    </row>
    <row r="14" spans="2:10" s="105" customFormat="1" ht="34.5" customHeight="1">
      <c r="B14" s="111" t="s">
        <v>130</v>
      </c>
      <c r="C14" s="124" t="s">
        <v>131</v>
      </c>
      <c r="D14" s="113" t="s">
        <v>132</v>
      </c>
      <c r="E14" s="40">
        <v>123</v>
      </c>
      <c r="F14" s="40">
        <v>122</v>
      </c>
      <c r="G14" s="40">
        <v>182</v>
      </c>
      <c r="H14" s="53">
        <v>344</v>
      </c>
      <c r="I14" s="116"/>
      <c r="J14" s="90"/>
    </row>
    <row r="15" spans="2:10" s="105" customFormat="1" ht="34.5" customHeight="1">
      <c r="B15" s="111" t="s">
        <v>133</v>
      </c>
      <c r="C15" s="124" t="s">
        <v>134</v>
      </c>
      <c r="D15" s="113" t="s">
        <v>135</v>
      </c>
      <c r="E15" s="40"/>
      <c r="F15" s="40"/>
      <c r="G15" s="40"/>
      <c r="H15" s="125"/>
      <c r="I15" s="116"/>
      <c r="J15" s="90"/>
    </row>
    <row r="16" spans="2:10" s="105" customFormat="1" ht="34.5" customHeight="1">
      <c r="B16" s="126" t="s">
        <v>136</v>
      </c>
      <c r="C16" s="124" t="s">
        <v>137</v>
      </c>
      <c r="D16" s="113" t="s">
        <v>138</v>
      </c>
      <c r="E16" s="40"/>
      <c r="F16" s="40">
        <v>119556</v>
      </c>
      <c r="G16" s="40">
        <v>119556</v>
      </c>
      <c r="H16" s="125"/>
      <c r="I16" s="116"/>
      <c r="J16" s="90"/>
    </row>
    <row r="17" spans="2:10" s="105" customFormat="1" ht="34.5" customHeight="1">
      <c r="B17" s="126" t="s">
        <v>139</v>
      </c>
      <c r="C17" s="124" t="s">
        <v>140</v>
      </c>
      <c r="D17" s="113" t="s">
        <v>141</v>
      </c>
      <c r="E17" s="40"/>
      <c r="F17" s="40"/>
      <c r="G17" s="40"/>
      <c r="H17" s="125"/>
      <c r="I17" s="116"/>
      <c r="J17" s="90"/>
    </row>
    <row r="18" spans="2:10" s="105" customFormat="1" ht="34.5" customHeight="1">
      <c r="B18" s="126" t="s">
        <v>142</v>
      </c>
      <c r="C18" s="124" t="s">
        <v>143</v>
      </c>
      <c r="D18" s="113" t="s">
        <v>144</v>
      </c>
      <c r="E18" s="40"/>
      <c r="F18" s="40"/>
      <c r="G18" s="40"/>
      <c r="H18" s="53"/>
      <c r="I18" s="116"/>
      <c r="J18" s="90"/>
    </row>
    <row r="19" spans="2:10" s="105" customFormat="1" ht="34.5" customHeight="1">
      <c r="B19" s="127">
        <v>2</v>
      </c>
      <c r="C19" s="118" t="s">
        <v>145</v>
      </c>
      <c r="D19" s="119" t="s">
        <v>146</v>
      </c>
      <c r="E19" s="120">
        <f>E20+E21+E22+E23+E24+E25+E26+E27</f>
        <v>985585</v>
      </c>
      <c r="F19" s="120">
        <f>F20+F21+F22+F23+F24+F25+F26+F27</f>
        <v>1018089</v>
      </c>
      <c r="G19" s="120">
        <f>G20+G21+G22+G23+G24+G25+G26+G27</f>
        <v>1013606</v>
      </c>
      <c r="H19" s="120">
        <f>H20+H21+H22+H23+H24+H25+H26+H27</f>
        <v>995239</v>
      </c>
      <c r="I19" s="121">
        <f>H19/G19*100</f>
        <v>98.18795468850816</v>
      </c>
      <c r="J19" s="90"/>
    </row>
    <row r="20" spans="2:10" s="105" customFormat="1" ht="34.5" customHeight="1">
      <c r="B20" s="111" t="s">
        <v>147</v>
      </c>
      <c r="C20" s="124" t="s">
        <v>148</v>
      </c>
      <c r="D20" s="113" t="s">
        <v>149</v>
      </c>
      <c r="E20" s="40">
        <v>2136</v>
      </c>
      <c r="F20" s="40"/>
      <c r="G20" s="40"/>
      <c r="H20" s="125">
        <v>2136</v>
      </c>
      <c r="I20" s="116"/>
      <c r="J20" s="90"/>
    </row>
    <row r="21" spans="2:10" s="105" customFormat="1" ht="34.5" customHeight="1">
      <c r="B21" s="126" t="s">
        <v>150</v>
      </c>
      <c r="C21" s="124" t="s">
        <v>151</v>
      </c>
      <c r="D21" s="113" t="s">
        <v>152</v>
      </c>
      <c r="E21" s="47">
        <v>836974</v>
      </c>
      <c r="F21" s="40">
        <v>846886</v>
      </c>
      <c r="G21" s="40">
        <v>845886</v>
      </c>
      <c r="H21" s="54">
        <v>837036</v>
      </c>
      <c r="I21" s="116">
        <f>H21/G21*100</f>
        <v>98.95375972648796</v>
      </c>
      <c r="J21" s="90"/>
    </row>
    <row r="22" spans="2:10" s="105" customFormat="1" ht="34.5" customHeight="1">
      <c r="B22" s="111" t="s">
        <v>153</v>
      </c>
      <c r="C22" s="124" t="s">
        <v>154</v>
      </c>
      <c r="D22" s="113" t="s">
        <v>155</v>
      </c>
      <c r="E22" s="47">
        <v>72092</v>
      </c>
      <c r="F22" s="40">
        <v>74779</v>
      </c>
      <c r="G22" s="40">
        <v>72996</v>
      </c>
      <c r="H22" s="128">
        <v>79534</v>
      </c>
      <c r="I22" s="116">
        <f>H22/G22*100</f>
        <v>108.9566551591868</v>
      </c>
      <c r="J22" s="90"/>
    </row>
    <row r="23" spans="2:10" s="105" customFormat="1" ht="34.5" customHeight="1">
      <c r="B23" s="111" t="s">
        <v>156</v>
      </c>
      <c r="C23" s="124" t="s">
        <v>157</v>
      </c>
      <c r="D23" s="113" t="s">
        <v>158</v>
      </c>
      <c r="E23" s="40"/>
      <c r="F23" s="40"/>
      <c r="G23" s="40"/>
      <c r="H23" s="125"/>
      <c r="I23" s="116"/>
      <c r="J23" s="90"/>
    </row>
    <row r="24" spans="2:10" s="105" customFormat="1" ht="34.5" customHeight="1">
      <c r="B24" s="111" t="s">
        <v>159</v>
      </c>
      <c r="C24" s="124" t="s">
        <v>160</v>
      </c>
      <c r="D24" s="113" t="s">
        <v>161</v>
      </c>
      <c r="E24" s="40"/>
      <c r="F24" s="40"/>
      <c r="G24" s="40"/>
      <c r="H24" s="54"/>
      <c r="I24" s="116"/>
      <c r="J24" s="90"/>
    </row>
    <row r="25" spans="2:10" s="105" customFormat="1" ht="34.5" customHeight="1">
      <c r="B25" s="111" t="s">
        <v>162</v>
      </c>
      <c r="C25" s="124" t="s">
        <v>163</v>
      </c>
      <c r="D25" s="113" t="s">
        <v>164</v>
      </c>
      <c r="E25" s="40">
        <v>50135</v>
      </c>
      <c r="F25" s="40">
        <v>56538</v>
      </c>
      <c r="G25" s="40">
        <v>55538</v>
      </c>
      <c r="H25" s="125">
        <v>52592</v>
      </c>
      <c r="I25" s="116">
        <f>H25/G25*100</f>
        <v>94.69552378551623</v>
      </c>
      <c r="J25" s="90"/>
    </row>
    <row r="26" spans="2:10" s="105" customFormat="1" ht="34.5" customHeight="1">
      <c r="B26" s="111" t="s">
        <v>165</v>
      </c>
      <c r="C26" s="124" t="s">
        <v>166</v>
      </c>
      <c r="D26" s="113" t="s">
        <v>167</v>
      </c>
      <c r="E26" s="40">
        <v>24248</v>
      </c>
      <c r="F26" s="40">
        <v>39886</v>
      </c>
      <c r="G26" s="40">
        <v>39186</v>
      </c>
      <c r="H26" s="125">
        <v>23941</v>
      </c>
      <c r="I26" s="116">
        <f>H26/G26*100</f>
        <v>61.09579952023682</v>
      </c>
      <c r="J26" s="90"/>
    </row>
    <row r="27" spans="2:10" s="105" customFormat="1" ht="34.5" customHeight="1">
      <c r="B27" s="111" t="s">
        <v>168</v>
      </c>
      <c r="C27" s="124" t="s">
        <v>169</v>
      </c>
      <c r="D27" s="113" t="s">
        <v>170</v>
      </c>
      <c r="E27" s="40"/>
      <c r="F27" s="40"/>
      <c r="G27" s="40"/>
      <c r="H27" s="125"/>
      <c r="I27" s="116"/>
      <c r="J27" s="90"/>
    </row>
    <row r="28" spans="2:10" s="105" customFormat="1" ht="34.5" customHeight="1">
      <c r="B28" s="127">
        <v>3</v>
      </c>
      <c r="C28" s="118" t="s">
        <v>171</v>
      </c>
      <c r="D28" s="119" t="s">
        <v>172</v>
      </c>
      <c r="E28" s="120">
        <f>E29+E30+E31+E32</f>
        <v>0</v>
      </c>
      <c r="F28" s="120">
        <f>F29+F30+F31+F32</f>
        <v>0</v>
      </c>
      <c r="G28" s="120">
        <f>G29+G30+G31+G32</f>
        <v>0</v>
      </c>
      <c r="H28" s="120">
        <f>H29+H30+H31+H32</f>
        <v>0</v>
      </c>
      <c r="I28" s="129"/>
      <c r="J28" s="90"/>
    </row>
    <row r="29" spans="2:10" s="105" customFormat="1" ht="34.5" customHeight="1">
      <c r="B29" s="111" t="s">
        <v>173</v>
      </c>
      <c r="C29" s="124" t="s">
        <v>174</v>
      </c>
      <c r="D29" s="113" t="s">
        <v>175</v>
      </c>
      <c r="E29" s="40"/>
      <c r="F29" s="40"/>
      <c r="G29" s="40"/>
      <c r="H29" s="125"/>
      <c r="I29" s="116"/>
      <c r="J29" s="90"/>
    </row>
    <row r="30" spans="2:10" s="105" customFormat="1" ht="34.5" customHeight="1">
      <c r="B30" s="126" t="s">
        <v>176</v>
      </c>
      <c r="C30" s="124" t="s">
        <v>177</v>
      </c>
      <c r="D30" s="113" t="s">
        <v>178</v>
      </c>
      <c r="E30" s="40"/>
      <c r="F30" s="40"/>
      <c r="G30" s="40"/>
      <c r="H30" s="125"/>
      <c r="I30" s="116"/>
      <c r="J30" s="90"/>
    </row>
    <row r="31" spans="2:10" s="105" customFormat="1" ht="34.5" customHeight="1">
      <c r="B31" s="126" t="s">
        <v>179</v>
      </c>
      <c r="C31" s="124" t="s">
        <v>180</v>
      </c>
      <c r="D31" s="113" t="s">
        <v>181</v>
      </c>
      <c r="E31" s="40"/>
      <c r="F31" s="40"/>
      <c r="G31" s="40"/>
      <c r="H31" s="53"/>
      <c r="I31" s="116"/>
      <c r="J31" s="90"/>
    </row>
    <row r="32" spans="2:10" s="105" customFormat="1" ht="34.5" customHeight="1">
      <c r="B32" s="126" t="s">
        <v>182</v>
      </c>
      <c r="C32" s="124" t="s">
        <v>183</v>
      </c>
      <c r="D32" s="113" t="s">
        <v>184</v>
      </c>
      <c r="E32" s="40"/>
      <c r="F32" s="40"/>
      <c r="G32" s="40"/>
      <c r="H32" s="125"/>
      <c r="I32" s="116"/>
      <c r="J32" s="90"/>
    </row>
    <row r="33" spans="2:10" s="105" customFormat="1" ht="34.5" customHeight="1">
      <c r="B33" s="130" t="s">
        <v>185</v>
      </c>
      <c r="C33" s="118" t="s">
        <v>186</v>
      </c>
      <c r="D33" s="119" t="s">
        <v>187</v>
      </c>
      <c r="E33" s="123">
        <f>E34+E35+E36+E37+E38+E39+E40+E41+E42</f>
        <v>527</v>
      </c>
      <c r="F33" s="123">
        <f>F34+F35+F36+F37+F38+F39+F40+F41+F42</f>
        <v>496</v>
      </c>
      <c r="G33" s="123">
        <f>G34+G35+G36+G37+G38+G39+G40+G41+G42</f>
        <v>504</v>
      </c>
      <c r="H33" s="123">
        <f>H34+H35+H36+H37+H38+H39+H40+H41+H42</f>
        <v>506</v>
      </c>
      <c r="I33" s="121">
        <f>H33/G33*100</f>
        <v>100.39682539682539</v>
      </c>
      <c r="J33" s="90"/>
    </row>
    <row r="34" spans="2:10" s="105" customFormat="1" ht="34.5" customHeight="1">
      <c r="B34" s="126" t="s">
        <v>188</v>
      </c>
      <c r="C34" s="124" t="s">
        <v>189</v>
      </c>
      <c r="D34" s="113" t="s">
        <v>190</v>
      </c>
      <c r="E34" s="40"/>
      <c r="F34" s="40"/>
      <c r="G34" s="40"/>
      <c r="H34" s="125"/>
      <c r="I34" s="116"/>
      <c r="J34" s="90"/>
    </row>
    <row r="35" spans="2:10" s="105" customFormat="1" ht="34.5" customHeight="1">
      <c r="B35" s="126" t="s">
        <v>191</v>
      </c>
      <c r="C35" s="124" t="s">
        <v>192</v>
      </c>
      <c r="D35" s="113" t="s">
        <v>193</v>
      </c>
      <c r="E35" s="40"/>
      <c r="F35" s="40"/>
      <c r="G35" s="40"/>
      <c r="H35" s="53"/>
      <c r="I35" s="116"/>
      <c r="J35" s="90"/>
    </row>
    <row r="36" spans="2:10" s="105" customFormat="1" ht="34.5" customHeight="1">
      <c r="B36" s="126" t="s">
        <v>194</v>
      </c>
      <c r="C36" s="124" t="s">
        <v>195</v>
      </c>
      <c r="D36" s="113" t="s">
        <v>196</v>
      </c>
      <c r="E36" s="40"/>
      <c r="F36" s="40"/>
      <c r="G36" s="40"/>
      <c r="H36" s="53"/>
      <c r="I36" s="116"/>
      <c r="J36" s="90"/>
    </row>
    <row r="37" spans="2:10" s="105" customFormat="1" ht="34.5" customHeight="1">
      <c r="B37" s="126" t="s">
        <v>197</v>
      </c>
      <c r="C37" s="124" t="s">
        <v>198</v>
      </c>
      <c r="D37" s="113" t="s">
        <v>199</v>
      </c>
      <c r="E37" s="40"/>
      <c r="F37" s="40"/>
      <c r="G37" s="40"/>
      <c r="H37" s="125"/>
      <c r="I37" s="116"/>
      <c r="J37" s="90"/>
    </row>
    <row r="38" spans="2:10" s="105" customFormat="1" ht="34.5" customHeight="1">
      <c r="B38" s="126" t="s">
        <v>197</v>
      </c>
      <c r="C38" s="124" t="s">
        <v>200</v>
      </c>
      <c r="D38" s="113" t="s">
        <v>201</v>
      </c>
      <c r="E38" s="40"/>
      <c r="F38" s="40"/>
      <c r="G38" s="40"/>
      <c r="H38" s="125"/>
      <c r="I38" s="116"/>
      <c r="J38" s="90"/>
    </row>
    <row r="39" spans="2:10" s="105" customFormat="1" ht="34.5" customHeight="1">
      <c r="B39" s="126" t="s">
        <v>202</v>
      </c>
      <c r="C39" s="124" t="s">
        <v>203</v>
      </c>
      <c r="D39" s="113" t="s">
        <v>204</v>
      </c>
      <c r="E39" s="40"/>
      <c r="F39" s="40"/>
      <c r="G39" s="40"/>
      <c r="H39" s="125"/>
      <c r="I39" s="116"/>
      <c r="J39" s="90"/>
    </row>
    <row r="40" spans="2:10" s="105" customFormat="1" ht="34.5" customHeight="1">
      <c r="B40" s="126" t="s">
        <v>202</v>
      </c>
      <c r="C40" s="124" t="s">
        <v>205</v>
      </c>
      <c r="D40" s="113" t="s">
        <v>206</v>
      </c>
      <c r="E40" s="40"/>
      <c r="F40" s="40"/>
      <c r="G40" s="40"/>
      <c r="H40" s="125"/>
      <c r="I40" s="116"/>
      <c r="J40" s="90"/>
    </row>
    <row r="41" spans="2:10" s="105" customFormat="1" ht="34.5" customHeight="1">
      <c r="B41" s="126" t="s">
        <v>207</v>
      </c>
      <c r="C41" s="124" t="s">
        <v>208</v>
      </c>
      <c r="D41" s="113" t="s">
        <v>209</v>
      </c>
      <c r="E41" s="40"/>
      <c r="F41" s="40"/>
      <c r="G41" s="40"/>
      <c r="H41" s="125"/>
      <c r="I41" s="116"/>
      <c r="J41" s="90"/>
    </row>
    <row r="42" spans="2:10" s="105" customFormat="1" ht="34.5" customHeight="1">
      <c r="B42" s="126" t="s">
        <v>210</v>
      </c>
      <c r="C42" s="124" t="s">
        <v>211</v>
      </c>
      <c r="D42" s="113" t="s">
        <v>212</v>
      </c>
      <c r="E42" s="40">
        <v>527</v>
      </c>
      <c r="F42" s="40">
        <v>496</v>
      </c>
      <c r="G42" s="40">
        <v>504</v>
      </c>
      <c r="H42" s="125">
        <v>506</v>
      </c>
      <c r="I42" s="116">
        <f>H42/G42*100</f>
        <v>100.39682539682539</v>
      </c>
      <c r="J42" s="90"/>
    </row>
    <row r="43" spans="2:10" s="105" customFormat="1" ht="34.5" customHeight="1">
      <c r="B43" s="130">
        <v>5</v>
      </c>
      <c r="C43" s="118" t="s">
        <v>213</v>
      </c>
      <c r="D43" s="119" t="s">
        <v>214</v>
      </c>
      <c r="E43" s="120">
        <f>E44+E45+E46+E47+E48+E49+E50</f>
        <v>0</v>
      </c>
      <c r="F43" s="120">
        <f>F44+F45+F46+F47+F48+F49+F50</f>
        <v>0</v>
      </c>
      <c r="G43" s="120">
        <f>G44+G45+G46+G47+G48+G49+G50</f>
        <v>0</v>
      </c>
      <c r="H43" s="120">
        <f>H44+H45+H46+H47+H48+H49+H50</f>
        <v>0</v>
      </c>
      <c r="I43" s="121"/>
      <c r="J43" s="90"/>
    </row>
    <row r="44" spans="2:10" s="105" customFormat="1" ht="34.5" customHeight="1">
      <c r="B44" s="126" t="s">
        <v>215</v>
      </c>
      <c r="C44" s="124" t="s">
        <v>216</v>
      </c>
      <c r="D44" s="113" t="s">
        <v>217</v>
      </c>
      <c r="E44" s="40"/>
      <c r="F44" s="40"/>
      <c r="G44" s="40"/>
      <c r="H44" s="125"/>
      <c r="I44" s="116"/>
      <c r="J44" s="90"/>
    </row>
    <row r="45" spans="2:10" s="105" customFormat="1" ht="34.5" customHeight="1">
      <c r="B45" s="126" t="s">
        <v>218</v>
      </c>
      <c r="C45" s="124" t="s">
        <v>219</v>
      </c>
      <c r="D45" s="113" t="s">
        <v>220</v>
      </c>
      <c r="E45" s="40"/>
      <c r="F45" s="40"/>
      <c r="G45" s="40"/>
      <c r="H45" s="125"/>
      <c r="I45" s="116"/>
      <c r="J45" s="90"/>
    </row>
    <row r="46" spans="2:10" s="105" customFormat="1" ht="34.5" customHeight="1">
      <c r="B46" s="126" t="s">
        <v>221</v>
      </c>
      <c r="C46" s="124" t="s">
        <v>222</v>
      </c>
      <c r="D46" s="113" t="s">
        <v>223</v>
      </c>
      <c r="E46" s="40"/>
      <c r="F46" s="40"/>
      <c r="G46" s="40"/>
      <c r="H46" s="53"/>
      <c r="I46" s="116"/>
      <c r="J46" s="90"/>
    </row>
    <row r="47" spans="2:10" s="105" customFormat="1" ht="34.5" customHeight="1">
      <c r="B47" s="126" t="s">
        <v>224</v>
      </c>
      <c r="C47" s="124" t="s">
        <v>225</v>
      </c>
      <c r="D47" s="113" t="s">
        <v>226</v>
      </c>
      <c r="E47" s="40"/>
      <c r="F47" s="40"/>
      <c r="G47" s="40"/>
      <c r="H47" s="125"/>
      <c r="I47" s="116"/>
      <c r="J47" s="90"/>
    </row>
    <row r="48" spans="2:10" s="105" customFormat="1" ht="34.5" customHeight="1">
      <c r="B48" s="126" t="s">
        <v>227</v>
      </c>
      <c r="C48" s="124" t="s">
        <v>228</v>
      </c>
      <c r="D48" s="113" t="s">
        <v>229</v>
      </c>
      <c r="E48" s="40"/>
      <c r="F48" s="40"/>
      <c r="G48" s="40"/>
      <c r="H48" s="53"/>
      <c r="I48" s="116"/>
      <c r="J48" s="90"/>
    </row>
    <row r="49" spans="2:10" s="105" customFormat="1" ht="34.5" customHeight="1">
      <c r="B49" s="126" t="s">
        <v>230</v>
      </c>
      <c r="C49" s="124" t="s">
        <v>231</v>
      </c>
      <c r="D49" s="113" t="s">
        <v>232</v>
      </c>
      <c r="E49" s="40"/>
      <c r="F49" s="40"/>
      <c r="G49" s="40"/>
      <c r="H49" s="125"/>
      <c r="I49" s="116"/>
      <c r="J49" s="90"/>
    </row>
    <row r="50" spans="2:10" s="105" customFormat="1" ht="34.5" customHeight="1">
      <c r="B50" s="126" t="s">
        <v>233</v>
      </c>
      <c r="C50" s="124" t="s">
        <v>234</v>
      </c>
      <c r="D50" s="113" t="s">
        <v>235</v>
      </c>
      <c r="E50" s="40"/>
      <c r="F50" s="40"/>
      <c r="G50" s="40"/>
      <c r="H50" s="125"/>
      <c r="I50" s="116"/>
      <c r="J50" s="90"/>
    </row>
    <row r="51" spans="2:10" s="105" customFormat="1" ht="34.5" customHeight="1">
      <c r="B51" s="131">
        <v>288</v>
      </c>
      <c r="C51" s="112" t="s">
        <v>236</v>
      </c>
      <c r="D51" s="113" t="s">
        <v>237</v>
      </c>
      <c r="E51" s="40">
        <v>16052</v>
      </c>
      <c r="F51" s="40">
        <v>3298</v>
      </c>
      <c r="G51" s="40">
        <v>4298</v>
      </c>
      <c r="H51" s="53">
        <v>16052</v>
      </c>
      <c r="I51" s="116">
        <f>H51/G51*100</f>
        <v>373.4760353652862</v>
      </c>
      <c r="J51" s="90"/>
    </row>
    <row r="52" spans="2:10" s="105" customFormat="1" ht="34.5" customHeight="1">
      <c r="B52" s="130"/>
      <c r="C52" s="118" t="s">
        <v>238</v>
      </c>
      <c r="D52" s="119" t="s">
        <v>239</v>
      </c>
      <c r="E52" s="120">
        <f>E53+E60+E68+E69+E70+E71+E77+E78+E79</f>
        <v>133738</v>
      </c>
      <c r="F52" s="120">
        <f>F53+F60+F68+F69+F70+F71+F77+F78+F79</f>
        <v>459819</v>
      </c>
      <c r="G52" s="120">
        <f>G53+G60+G68+G69+G70+G71+G77+G78+G79</f>
        <v>461600</v>
      </c>
      <c r="H52" s="120">
        <f>H53+H60+H68+H69+H70+H71+H77+H78+H79</f>
        <v>142041</v>
      </c>
      <c r="I52" s="121">
        <f>H52/G52*100</f>
        <v>30.77144714038128</v>
      </c>
      <c r="J52" s="90"/>
    </row>
    <row r="53" spans="2:10" s="105" customFormat="1" ht="34.5" customHeight="1">
      <c r="B53" s="130" t="s">
        <v>240</v>
      </c>
      <c r="C53" s="118" t="s">
        <v>241</v>
      </c>
      <c r="D53" s="119" t="s">
        <v>242</v>
      </c>
      <c r="E53" s="120">
        <f>E54+E55+E56+E57+E58+E59</f>
        <v>35577</v>
      </c>
      <c r="F53" s="120">
        <f>F54+F55+F56+F57+F58+F59</f>
        <v>42500</v>
      </c>
      <c r="G53" s="120">
        <f>G54+G55+G56+G57+G58+G59</f>
        <v>38500</v>
      </c>
      <c r="H53" s="120">
        <f>H54+H55+H56+H57+H58+H59</f>
        <v>36864</v>
      </c>
      <c r="I53" s="121">
        <f>H53/G53*100</f>
        <v>95.75064935064935</v>
      </c>
      <c r="J53" s="90"/>
    </row>
    <row r="54" spans="2:10" s="105" customFormat="1" ht="34.5" customHeight="1">
      <c r="B54" s="126">
        <v>10</v>
      </c>
      <c r="C54" s="124" t="s">
        <v>243</v>
      </c>
      <c r="D54" s="113" t="s">
        <v>244</v>
      </c>
      <c r="E54" s="40">
        <v>35553</v>
      </c>
      <c r="F54" s="40">
        <v>41000</v>
      </c>
      <c r="G54" s="40">
        <v>37000</v>
      </c>
      <c r="H54" s="125">
        <v>36531</v>
      </c>
      <c r="I54" s="116">
        <f>H54/G54*100</f>
        <v>98.73243243243243</v>
      </c>
      <c r="J54" s="90"/>
    </row>
    <row r="55" spans="2:10" s="105" customFormat="1" ht="34.5" customHeight="1">
      <c r="B55" s="126">
        <v>11</v>
      </c>
      <c r="C55" s="124" t="s">
        <v>245</v>
      </c>
      <c r="D55" s="113" t="s">
        <v>246</v>
      </c>
      <c r="E55" s="40"/>
      <c r="F55" s="40"/>
      <c r="G55" s="40"/>
      <c r="H55" s="125"/>
      <c r="I55" s="116"/>
      <c r="J55" s="90"/>
    </row>
    <row r="56" spans="2:10" s="105" customFormat="1" ht="34.5" customHeight="1">
      <c r="B56" s="126">
        <v>12</v>
      </c>
      <c r="C56" s="124" t="s">
        <v>247</v>
      </c>
      <c r="D56" s="113" t="s">
        <v>248</v>
      </c>
      <c r="E56" s="40"/>
      <c r="F56" s="40"/>
      <c r="G56" s="40"/>
      <c r="H56" s="125"/>
      <c r="I56" s="116"/>
      <c r="J56" s="90"/>
    </row>
    <row r="57" spans="2:10" s="105" customFormat="1" ht="34.5" customHeight="1">
      <c r="B57" s="126">
        <v>13</v>
      </c>
      <c r="C57" s="124" t="s">
        <v>249</v>
      </c>
      <c r="D57" s="113" t="s">
        <v>250</v>
      </c>
      <c r="E57" s="40"/>
      <c r="F57" s="40"/>
      <c r="G57" s="40"/>
      <c r="H57" s="125"/>
      <c r="I57" s="116"/>
      <c r="J57" s="90"/>
    </row>
    <row r="58" spans="2:10" s="105" customFormat="1" ht="34.5" customHeight="1">
      <c r="B58" s="126">
        <v>14</v>
      </c>
      <c r="C58" s="124" t="s">
        <v>251</v>
      </c>
      <c r="D58" s="113" t="s">
        <v>252</v>
      </c>
      <c r="E58" s="40"/>
      <c r="F58" s="40"/>
      <c r="G58" s="40"/>
      <c r="H58" s="125"/>
      <c r="I58" s="116"/>
      <c r="J58" s="90"/>
    </row>
    <row r="59" spans="2:10" s="105" customFormat="1" ht="34.5" customHeight="1">
      <c r="B59" s="126">
        <v>15</v>
      </c>
      <c r="C59" s="132" t="s">
        <v>253</v>
      </c>
      <c r="D59" s="113" t="s">
        <v>254</v>
      </c>
      <c r="E59" s="40">
        <v>24</v>
      </c>
      <c r="F59" s="40">
        <v>1500</v>
      </c>
      <c r="G59" s="40">
        <v>1500</v>
      </c>
      <c r="H59" s="53">
        <v>333</v>
      </c>
      <c r="I59" s="116">
        <f>H59/G59*100</f>
        <v>22.2</v>
      </c>
      <c r="J59" s="90"/>
    </row>
    <row r="60" spans="2:10" s="105" customFormat="1" ht="34.5" customHeight="1">
      <c r="B60" s="130"/>
      <c r="C60" s="118" t="s">
        <v>255</v>
      </c>
      <c r="D60" s="119" t="s">
        <v>256</v>
      </c>
      <c r="E60" s="120">
        <f>E61+E62+E63+E64+E65+E66+E67</f>
        <v>70258</v>
      </c>
      <c r="F60" s="120">
        <f>F61+F62+F63+F64+F65+F66+F67</f>
        <v>410719</v>
      </c>
      <c r="G60" s="120">
        <f>G61+G62+G63+G64+G65+G66+G67</f>
        <v>416500</v>
      </c>
      <c r="H60" s="120">
        <f>H61+H62+H63+H64+H65+H66+H67</f>
        <v>80037</v>
      </c>
      <c r="I60" s="121">
        <f>H60/G60*100</f>
        <v>19.21656662665066</v>
      </c>
      <c r="J60" s="90"/>
    </row>
    <row r="61" spans="2:10" s="133" customFormat="1" ht="34.5" customHeight="1">
      <c r="B61" s="126" t="s">
        <v>257</v>
      </c>
      <c r="C61" s="124" t="s">
        <v>258</v>
      </c>
      <c r="D61" s="113" t="s">
        <v>259</v>
      </c>
      <c r="E61" s="40"/>
      <c r="F61" s="40"/>
      <c r="G61" s="40"/>
      <c r="H61" s="125"/>
      <c r="I61" s="116"/>
      <c r="J61" s="90"/>
    </row>
    <row r="62" spans="2:10" s="133" customFormat="1" ht="34.5" customHeight="1">
      <c r="B62" s="126" t="s">
        <v>260</v>
      </c>
      <c r="C62" s="124" t="s">
        <v>261</v>
      </c>
      <c r="D62" s="113" t="s">
        <v>262</v>
      </c>
      <c r="E62" s="53"/>
      <c r="F62" s="53"/>
      <c r="G62" s="53"/>
      <c r="H62" s="53"/>
      <c r="I62" s="116"/>
      <c r="J62" s="90"/>
    </row>
    <row r="63" spans="2:10" s="105" customFormat="1" ht="34.5" customHeight="1">
      <c r="B63" s="126" t="s">
        <v>263</v>
      </c>
      <c r="C63" s="124" t="s">
        <v>264</v>
      </c>
      <c r="D63" s="113" t="s">
        <v>265</v>
      </c>
      <c r="E63" s="53"/>
      <c r="F63" s="40"/>
      <c r="G63" s="53"/>
      <c r="H63" s="53"/>
      <c r="I63" s="116"/>
      <c r="J63" s="90"/>
    </row>
    <row r="64" spans="2:10" s="133" customFormat="1" ht="34.5" customHeight="1">
      <c r="B64" s="126" t="s">
        <v>266</v>
      </c>
      <c r="C64" s="124" t="s">
        <v>267</v>
      </c>
      <c r="D64" s="113" t="s">
        <v>268</v>
      </c>
      <c r="E64" s="40"/>
      <c r="F64" s="40"/>
      <c r="G64" s="40"/>
      <c r="H64" s="40"/>
      <c r="I64" s="116"/>
      <c r="J64" s="90"/>
    </row>
    <row r="65" spans="2:10" ht="34.5" customHeight="1">
      <c r="B65" s="126" t="s">
        <v>269</v>
      </c>
      <c r="C65" s="124" t="s">
        <v>270</v>
      </c>
      <c r="D65" s="113" t="s">
        <v>271</v>
      </c>
      <c r="E65" s="53">
        <v>70258</v>
      </c>
      <c r="F65" s="53">
        <v>410719</v>
      </c>
      <c r="G65" s="53">
        <v>416500</v>
      </c>
      <c r="H65" s="53">
        <v>80037</v>
      </c>
      <c r="I65" s="116">
        <f>H65/G65*100</f>
        <v>19.21656662665066</v>
      </c>
      <c r="J65" s="90"/>
    </row>
    <row r="66" spans="2:10" ht="34.5" customHeight="1">
      <c r="B66" s="126" t="s">
        <v>272</v>
      </c>
      <c r="C66" s="124" t="s">
        <v>273</v>
      </c>
      <c r="D66" s="113" t="s">
        <v>274</v>
      </c>
      <c r="E66" s="53"/>
      <c r="F66" s="53"/>
      <c r="G66" s="53"/>
      <c r="H66" s="53"/>
      <c r="I66" s="116"/>
      <c r="J66" s="90"/>
    </row>
    <row r="67" spans="2:10" ht="34.5" customHeight="1">
      <c r="B67" s="126" t="s">
        <v>275</v>
      </c>
      <c r="C67" s="124" t="s">
        <v>276</v>
      </c>
      <c r="D67" s="113" t="s">
        <v>277</v>
      </c>
      <c r="E67" s="53"/>
      <c r="F67" s="53"/>
      <c r="G67" s="53"/>
      <c r="H67" s="53"/>
      <c r="I67" s="116"/>
      <c r="J67" s="90"/>
    </row>
    <row r="68" spans="2:10" ht="34.5" customHeight="1">
      <c r="B68" s="131">
        <v>21</v>
      </c>
      <c r="C68" s="112" t="s">
        <v>278</v>
      </c>
      <c r="D68" s="113" t="s">
        <v>279</v>
      </c>
      <c r="E68" s="53">
        <v>2986</v>
      </c>
      <c r="F68" s="53">
        <v>2000</v>
      </c>
      <c r="G68" s="53">
        <v>2000</v>
      </c>
      <c r="H68" s="53">
        <v>2691</v>
      </c>
      <c r="I68" s="116">
        <f>H68/G68*100</f>
        <v>134.54999999999998</v>
      </c>
      <c r="J68" s="90"/>
    </row>
    <row r="69" spans="2:10" ht="34.5" customHeight="1">
      <c r="B69" s="131">
        <v>22</v>
      </c>
      <c r="C69" s="112" t="s">
        <v>280</v>
      </c>
      <c r="D69" s="113" t="s">
        <v>281</v>
      </c>
      <c r="E69" s="53">
        <v>20608</v>
      </c>
      <c r="F69" s="53">
        <v>2000</v>
      </c>
      <c r="G69" s="53">
        <v>2000</v>
      </c>
      <c r="H69" s="53">
        <v>19624</v>
      </c>
      <c r="I69" s="116">
        <f>H69/G69*100</f>
        <v>981.1999999999999</v>
      </c>
      <c r="J69" s="90"/>
    </row>
    <row r="70" spans="2:10" ht="34.5" customHeight="1">
      <c r="B70" s="131">
        <v>236</v>
      </c>
      <c r="C70" s="112" t="s">
        <v>282</v>
      </c>
      <c r="D70" s="113" t="s">
        <v>283</v>
      </c>
      <c r="E70" s="53"/>
      <c r="F70" s="53"/>
      <c r="G70" s="53"/>
      <c r="H70" s="53"/>
      <c r="I70" s="116"/>
      <c r="J70" s="90"/>
    </row>
    <row r="71" spans="2:10" ht="34.5" customHeight="1">
      <c r="B71" s="130" t="s">
        <v>284</v>
      </c>
      <c r="C71" s="118" t="s">
        <v>285</v>
      </c>
      <c r="D71" s="119" t="s">
        <v>286</v>
      </c>
      <c r="E71" s="123"/>
      <c r="F71" s="123"/>
      <c r="G71" s="123"/>
      <c r="H71" s="123"/>
      <c r="I71" s="121"/>
      <c r="J71" s="90"/>
    </row>
    <row r="72" spans="2:10" ht="34.5" customHeight="1">
      <c r="B72" s="126" t="s">
        <v>287</v>
      </c>
      <c r="C72" s="124" t="s">
        <v>288</v>
      </c>
      <c r="D72" s="113" t="s">
        <v>289</v>
      </c>
      <c r="E72" s="53"/>
      <c r="F72" s="53"/>
      <c r="G72" s="53"/>
      <c r="H72" s="53"/>
      <c r="I72" s="116"/>
      <c r="J72" s="90"/>
    </row>
    <row r="73" spans="2:10" ht="34.5" customHeight="1">
      <c r="B73" s="126" t="s">
        <v>290</v>
      </c>
      <c r="C73" s="124" t="s">
        <v>291</v>
      </c>
      <c r="D73" s="113" t="s">
        <v>292</v>
      </c>
      <c r="E73" s="53"/>
      <c r="F73" s="53"/>
      <c r="G73" s="53"/>
      <c r="H73" s="53"/>
      <c r="I73" s="116"/>
      <c r="J73" s="90"/>
    </row>
    <row r="74" spans="2:10" ht="34.5" customHeight="1">
      <c r="B74" s="126" t="s">
        <v>293</v>
      </c>
      <c r="C74" s="124" t="s">
        <v>294</v>
      </c>
      <c r="D74" s="113" t="s">
        <v>295</v>
      </c>
      <c r="E74" s="53"/>
      <c r="F74" s="53"/>
      <c r="G74" s="53"/>
      <c r="H74" s="53"/>
      <c r="I74" s="116"/>
      <c r="J74" s="90"/>
    </row>
    <row r="75" spans="2:10" ht="34.5" customHeight="1">
      <c r="B75" s="126" t="s">
        <v>296</v>
      </c>
      <c r="C75" s="124" t="s">
        <v>297</v>
      </c>
      <c r="D75" s="113" t="s">
        <v>298</v>
      </c>
      <c r="E75" s="53"/>
      <c r="F75" s="53"/>
      <c r="G75" s="53"/>
      <c r="H75" s="53"/>
      <c r="I75" s="116"/>
      <c r="J75" s="90"/>
    </row>
    <row r="76" spans="2:10" ht="34.5" customHeight="1">
      <c r="B76" s="126" t="s">
        <v>299</v>
      </c>
      <c r="C76" s="124" t="s">
        <v>300</v>
      </c>
      <c r="D76" s="113" t="s">
        <v>301</v>
      </c>
      <c r="E76" s="53"/>
      <c r="F76" s="53"/>
      <c r="G76" s="53"/>
      <c r="H76" s="53"/>
      <c r="I76" s="116"/>
      <c r="J76" s="90"/>
    </row>
    <row r="77" spans="2:10" ht="34.5" customHeight="1">
      <c r="B77" s="131">
        <v>24</v>
      </c>
      <c r="C77" s="112" t="s">
        <v>302</v>
      </c>
      <c r="D77" s="113" t="s">
        <v>303</v>
      </c>
      <c r="E77" s="53">
        <v>3480</v>
      </c>
      <c r="F77" s="53">
        <v>1100</v>
      </c>
      <c r="G77" s="53">
        <v>1100</v>
      </c>
      <c r="H77" s="54">
        <v>1429</v>
      </c>
      <c r="I77" s="116">
        <f>H77/G77*100</f>
        <v>129.9090909090909</v>
      </c>
      <c r="J77" s="90"/>
    </row>
    <row r="78" spans="2:10" ht="34.5" customHeight="1">
      <c r="B78" s="131">
        <v>27</v>
      </c>
      <c r="C78" s="112" t="s">
        <v>304</v>
      </c>
      <c r="D78" s="113" t="s">
        <v>305</v>
      </c>
      <c r="E78" s="53"/>
      <c r="F78" s="53"/>
      <c r="G78" s="53"/>
      <c r="H78" s="54">
        <v>759</v>
      </c>
      <c r="I78" s="116"/>
      <c r="J78" s="90"/>
    </row>
    <row r="79" spans="2:10" ht="34.5" customHeight="1">
      <c r="B79" s="131" t="s">
        <v>306</v>
      </c>
      <c r="C79" s="112" t="s">
        <v>307</v>
      </c>
      <c r="D79" s="113" t="s">
        <v>308</v>
      </c>
      <c r="E79" s="53">
        <v>829</v>
      </c>
      <c r="F79" s="53">
        <v>1500</v>
      </c>
      <c r="G79" s="53">
        <v>1500</v>
      </c>
      <c r="H79" s="53">
        <v>637</v>
      </c>
      <c r="I79" s="116">
        <f>H79/G79*100</f>
        <v>42.46666666666667</v>
      </c>
      <c r="J79" s="90"/>
    </row>
    <row r="80" spans="2:10" ht="34.5" customHeight="1">
      <c r="B80" s="130"/>
      <c r="C80" s="118" t="s">
        <v>309</v>
      </c>
      <c r="D80" s="119" t="s">
        <v>310</v>
      </c>
      <c r="E80" s="123">
        <f>E10+E11+E51+E52</f>
        <v>1136025</v>
      </c>
      <c r="F80" s="123">
        <f>F10+F11+F51+F52</f>
        <v>1601380</v>
      </c>
      <c r="G80" s="123">
        <f>G10+G11+G51+G52</f>
        <v>1599746</v>
      </c>
      <c r="H80" s="123">
        <f>H10+H11+H51+H52</f>
        <v>1154182</v>
      </c>
      <c r="I80" s="121">
        <f>H80/G80*100</f>
        <v>72.14782846776926</v>
      </c>
      <c r="J80" s="90"/>
    </row>
    <row r="81" spans="2:10" ht="34.5" customHeight="1">
      <c r="B81" s="131">
        <v>88</v>
      </c>
      <c r="C81" s="112" t="s">
        <v>311</v>
      </c>
      <c r="D81" s="113" t="s">
        <v>312</v>
      </c>
      <c r="E81" s="53">
        <v>1422174</v>
      </c>
      <c r="F81" s="53">
        <v>1422174</v>
      </c>
      <c r="G81" s="53">
        <v>1422174</v>
      </c>
      <c r="H81" s="54">
        <v>1444622</v>
      </c>
      <c r="I81" s="116">
        <f>H81/G81*100</f>
        <v>101.57842851859196</v>
      </c>
      <c r="J81" s="90"/>
    </row>
    <row r="82" spans="2:10" ht="34.5" customHeight="1">
      <c r="B82" s="131"/>
      <c r="C82" s="112" t="s">
        <v>313</v>
      </c>
      <c r="D82" s="134"/>
      <c r="E82" s="53"/>
      <c r="F82" s="53"/>
      <c r="G82" s="53"/>
      <c r="H82" s="53"/>
      <c r="I82" s="116"/>
      <c r="J82" s="90"/>
    </row>
    <row r="83" spans="2:10" ht="34.5" customHeight="1">
      <c r="B83" s="130"/>
      <c r="C83" s="118" t="s">
        <v>314</v>
      </c>
      <c r="D83" s="119" t="s">
        <v>315</v>
      </c>
      <c r="E83" s="123">
        <f>E84+E93-E94+E95+E96+E97-E98+E99+E102-E103</f>
        <v>828865</v>
      </c>
      <c r="F83" s="123">
        <f>F84+F93-F94+F95+F96+F97-F98+F99+F102-F103</f>
        <v>1313092</v>
      </c>
      <c r="G83" s="123">
        <f>G84+G93-G94+G95+G96+G97-G98+G99+G102-G103</f>
        <v>1312776</v>
      </c>
      <c r="H83" s="123">
        <f>H84+H93-H94+H95+H96+H97-H98+H99+H102-H103</f>
        <v>792513</v>
      </c>
      <c r="I83" s="121">
        <f>H83/G83*100</f>
        <v>60.36924806669226</v>
      </c>
      <c r="J83" s="90"/>
    </row>
    <row r="84" spans="2:10" ht="34.5" customHeight="1">
      <c r="B84" s="130">
        <v>30</v>
      </c>
      <c r="C84" s="118" t="s">
        <v>316</v>
      </c>
      <c r="D84" s="119" t="s">
        <v>317</v>
      </c>
      <c r="E84" s="123">
        <f>E85+E86+E87+E88+E89+E90+E91+E92</f>
        <v>260634</v>
      </c>
      <c r="F84" s="123">
        <f>F85+F86+F87+F88+F89+F90+F91+F92</f>
        <v>260634</v>
      </c>
      <c r="G84" s="123">
        <f>G85+G86+G87+G88+G89+G90+G91+G92</f>
        <v>260634</v>
      </c>
      <c r="H84" s="123">
        <f>H85+H86+H87+H88+H89+H90+H91+H92</f>
        <v>260634</v>
      </c>
      <c r="I84" s="121">
        <f>H84/G84*100</f>
        <v>100</v>
      </c>
      <c r="J84" s="90"/>
    </row>
    <row r="85" spans="2:13" ht="34.5" customHeight="1">
      <c r="B85" s="126">
        <v>300</v>
      </c>
      <c r="C85" s="124" t="s">
        <v>318</v>
      </c>
      <c r="D85" s="113" t="s">
        <v>319</v>
      </c>
      <c r="E85" s="53"/>
      <c r="F85" s="53"/>
      <c r="G85" s="53"/>
      <c r="H85" s="53"/>
      <c r="I85" s="116"/>
      <c r="J85" s="90"/>
      <c r="M85" s="135"/>
    </row>
    <row r="86" spans="2:10" ht="34.5" customHeight="1">
      <c r="B86" s="126">
        <v>301</v>
      </c>
      <c r="C86" s="124" t="s">
        <v>320</v>
      </c>
      <c r="D86" s="113" t="s">
        <v>321</v>
      </c>
      <c r="E86" s="53"/>
      <c r="F86" s="53"/>
      <c r="G86" s="53"/>
      <c r="H86" s="53"/>
      <c r="I86" s="116"/>
      <c r="J86" s="90"/>
    </row>
    <row r="87" spans="2:10" ht="34.5" customHeight="1">
      <c r="B87" s="126">
        <v>302</v>
      </c>
      <c r="C87" s="124" t="s">
        <v>322</v>
      </c>
      <c r="D87" s="113" t="s">
        <v>323</v>
      </c>
      <c r="E87" s="53"/>
      <c r="F87" s="53"/>
      <c r="G87" s="53"/>
      <c r="H87" s="53"/>
      <c r="I87" s="116"/>
      <c r="J87" s="90"/>
    </row>
    <row r="88" spans="2:10" ht="34.5" customHeight="1">
      <c r="B88" s="126">
        <v>303</v>
      </c>
      <c r="C88" s="124" t="s">
        <v>324</v>
      </c>
      <c r="D88" s="113" t="s">
        <v>325</v>
      </c>
      <c r="E88" s="53">
        <v>260634</v>
      </c>
      <c r="F88" s="53">
        <v>260634</v>
      </c>
      <c r="G88" s="53">
        <v>260634</v>
      </c>
      <c r="H88" s="53">
        <v>260634</v>
      </c>
      <c r="I88" s="116">
        <f>H88/G88*100</f>
        <v>100</v>
      </c>
      <c r="J88" s="90"/>
    </row>
    <row r="89" spans="2:10" ht="34.5" customHeight="1">
      <c r="B89" s="126">
        <v>304</v>
      </c>
      <c r="C89" s="124" t="s">
        <v>326</v>
      </c>
      <c r="D89" s="113" t="s">
        <v>327</v>
      </c>
      <c r="E89" s="53"/>
      <c r="F89" s="53"/>
      <c r="G89" s="53"/>
      <c r="H89" s="53"/>
      <c r="I89" s="116"/>
      <c r="J89" s="90"/>
    </row>
    <row r="90" spans="2:10" ht="34.5" customHeight="1">
      <c r="B90" s="126">
        <v>305</v>
      </c>
      <c r="C90" s="124" t="s">
        <v>328</v>
      </c>
      <c r="D90" s="113" t="s">
        <v>329</v>
      </c>
      <c r="E90" s="53"/>
      <c r="F90" s="53"/>
      <c r="G90" s="53"/>
      <c r="H90" s="53"/>
      <c r="I90" s="116"/>
      <c r="J90" s="90"/>
    </row>
    <row r="91" spans="2:10" ht="34.5" customHeight="1">
      <c r="B91" s="126">
        <v>306</v>
      </c>
      <c r="C91" s="124" t="s">
        <v>330</v>
      </c>
      <c r="D91" s="113" t="s">
        <v>331</v>
      </c>
      <c r="E91" s="53"/>
      <c r="F91" s="53"/>
      <c r="G91" s="53"/>
      <c r="H91" s="53"/>
      <c r="I91" s="116"/>
      <c r="J91" s="90"/>
    </row>
    <row r="92" spans="2:10" ht="34.5" customHeight="1">
      <c r="B92" s="126">
        <v>309</v>
      </c>
      <c r="C92" s="124" t="s">
        <v>332</v>
      </c>
      <c r="D92" s="113" t="s">
        <v>333</v>
      </c>
      <c r="E92" s="53"/>
      <c r="F92" s="53"/>
      <c r="G92" s="53"/>
      <c r="H92" s="54"/>
      <c r="I92" s="116"/>
      <c r="J92" s="90"/>
    </row>
    <row r="93" spans="2:10" ht="34.5" customHeight="1">
      <c r="B93" s="131">
        <v>31</v>
      </c>
      <c r="C93" s="112" t="s">
        <v>334</v>
      </c>
      <c r="D93" s="113" t="s">
        <v>335</v>
      </c>
      <c r="E93" s="53"/>
      <c r="F93" s="53"/>
      <c r="G93" s="53"/>
      <c r="H93" s="53"/>
      <c r="I93" s="116"/>
      <c r="J93" s="90"/>
    </row>
    <row r="94" spans="2:10" ht="34.5" customHeight="1">
      <c r="B94" s="131" t="s">
        <v>336</v>
      </c>
      <c r="C94" s="112" t="s">
        <v>337</v>
      </c>
      <c r="D94" s="113" t="s">
        <v>338</v>
      </c>
      <c r="E94" s="53"/>
      <c r="F94" s="53"/>
      <c r="G94" s="53"/>
      <c r="H94" s="53"/>
      <c r="I94" s="116"/>
      <c r="J94" s="90"/>
    </row>
    <row r="95" spans="2:10" ht="34.5" customHeight="1">
      <c r="B95" s="131">
        <v>32</v>
      </c>
      <c r="C95" s="112" t="s">
        <v>339</v>
      </c>
      <c r="D95" s="113" t="s">
        <v>340</v>
      </c>
      <c r="E95" s="53">
        <v>696473</v>
      </c>
      <c r="F95" s="53">
        <v>696473</v>
      </c>
      <c r="G95" s="53">
        <v>696473</v>
      </c>
      <c r="H95" s="53">
        <v>696473</v>
      </c>
      <c r="I95" s="116">
        <f>H95/G95*100</f>
        <v>100</v>
      </c>
      <c r="J95" s="90"/>
    </row>
    <row r="96" spans="2:10" ht="57.75" customHeight="1">
      <c r="B96" s="131">
        <v>330</v>
      </c>
      <c r="C96" s="112" t="s">
        <v>341</v>
      </c>
      <c r="D96" s="113" t="s">
        <v>342</v>
      </c>
      <c r="E96" s="53"/>
      <c r="F96" s="53">
        <v>326708</v>
      </c>
      <c r="G96" s="53">
        <v>326708</v>
      </c>
      <c r="H96" s="53"/>
      <c r="I96" s="116"/>
      <c r="J96" s="90"/>
    </row>
    <row r="97" spans="2:10" ht="63" customHeight="1">
      <c r="B97" s="131" t="s">
        <v>343</v>
      </c>
      <c r="C97" s="112" t="s">
        <v>344</v>
      </c>
      <c r="D97" s="113" t="s">
        <v>345</v>
      </c>
      <c r="E97" s="53"/>
      <c r="F97" s="53"/>
      <c r="G97" s="53"/>
      <c r="H97" s="53"/>
      <c r="I97" s="116"/>
      <c r="J97" s="90"/>
    </row>
    <row r="98" spans="2:10" ht="62.25" customHeight="1">
      <c r="B98" s="131" t="s">
        <v>343</v>
      </c>
      <c r="C98" s="112" t="s">
        <v>346</v>
      </c>
      <c r="D98" s="113" t="s">
        <v>347</v>
      </c>
      <c r="E98" s="53">
        <v>3171</v>
      </c>
      <c r="F98" s="53"/>
      <c r="G98" s="53"/>
      <c r="H98" s="53">
        <v>3171</v>
      </c>
      <c r="I98" s="116"/>
      <c r="J98" s="90"/>
    </row>
    <row r="99" spans="2:10" ht="34.5" customHeight="1">
      <c r="B99" s="130">
        <v>34</v>
      </c>
      <c r="C99" s="118" t="s">
        <v>348</v>
      </c>
      <c r="D99" s="119" t="s">
        <v>349</v>
      </c>
      <c r="E99" s="123">
        <f>E100+E101</f>
        <v>18452</v>
      </c>
      <c r="F99" s="123">
        <f>F100+F101</f>
        <v>29277</v>
      </c>
      <c r="G99" s="123">
        <f>G100+G101</f>
        <v>28961</v>
      </c>
      <c r="H99" s="123">
        <f>H100+H101</f>
        <v>0</v>
      </c>
      <c r="I99" s="121"/>
      <c r="J99" s="90"/>
    </row>
    <row r="100" spans="2:10" ht="34.5" customHeight="1">
      <c r="B100" s="126">
        <v>340</v>
      </c>
      <c r="C100" s="124" t="s">
        <v>350</v>
      </c>
      <c r="D100" s="113" t="s">
        <v>351</v>
      </c>
      <c r="E100" s="54">
        <v>18452</v>
      </c>
      <c r="F100" s="54">
        <v>28795</v>
      </c>
      <c r="G100" s="54">
        <v>28795</v>
      </c>
      <c r="H100" s="54"/>
      <c r="I100" s="116"/>
      <c r="J100" s="90"/>
    </row>
    <row r="101" spans="2:10" ht="34.5" customHeight="1">
      <c r="B101" s="126">
        <v>341</v>
      </c>
      <c r="C101" s="124" t="s">
        <v>352</v>
      </c>
      <c r="D101" s="113" t="s">
        <v>353</v>
      </c>
      <c r="E101" s="54"/>
      <c r="F101" s="54">
        <v>482</v>
      </c>
      <c r="G101" s="54">
        <v>166</v>
      </c>
      <c r="H101" s="54"/>
      <c r="I101" s="116"/>
      <c r="J101" s="90"/>
    </row>
    <row r="102" spans="2:10" ht="34.5" customHeight="1">
      <c r="B102" s="131"/>
      <c r="C102" s="112" t="s">
        <v>354</v>
      </c>
      <c r="D102" s="113" t="s">
        <v>355</v>
      </c>
      <c r="E102" s="53"/>
      <c r="F102" s="53"/>
      <c r="G102" s="53"/>
      <c r="H102" s="53"/>
      <c r="I102" s="116"/>
      <c r="J102" s="90"/>
    </row>
    <row r="103" spans="2:10" ht="34.5" customHeight="1">
      <c r="B103" s="130">
        <v>35</v>
      </c>
      <c r="C103" s="118" t="s">
        <v>356</v>
      </c>
      <c r="D103" s="119" t="s">
        <v>357</v>
      </c>
      <c r="E103" s="123">
        <f>E104+E105</f>
        <v>143523</v>
      </c>
      <c r="F103" s="123">
        <f>F104+F105</f>
        <v>0</v>
      </c>
      <c r="G103" s="123">
        <f>G104+G105</f>
        <v>0</v>
      </c>
      <c r="H103" s="123">
        <f>H104+H105</f>
        <v>161423</v>
      </c>
      <c r="I103" s="121"/>
      <c r="J103" s="90"/>
    </row>
    <row r="104" spans="2:10" ht="34.5" customHeight="1">
      <c r="B104" s="126">
        <v>350</v>
      </c>
      <c r="C104" s="124" t="s">
        <v>358</v>
      </c>
      <c r="D104" s="113" t="s">
        <v>359</v>
      </c>
      <c r="E104" s="53">
        <v>119566</v>
      </c>
      <c r="F104" s="53"/>
      <c r="G104" s="53"/>
      <c r="H104" s="54">
        <v>125071</v>
      </c>
      <c r="I104" s="116"/>
      <c r="J104" s="90"/>
    </row>
    <row r="105" spans="2:10" ht="34.5" customHeight="1">
      <c r="B105" s="126">
        <v>351</v>
      </c>
      <c r="C105" s="124" t="s">
        <v>360</v>
      </c>
      <c r="D105" s="113" t="s">
        <v>361</v>
      </c>
      <c r="E105" s="53">
        <v>23957</v>
      </c>
      <c r="F105" s="53"/>
      <c r="G105" s="53"/>
      <c r="H105" s="54">
        <v>36352</v>
      </c>
      <c r="I105" s="116"/>
      <c r="J105" s="90"/>
    </row>
    <row r="106" spans="2:10" ht="34.5" customHeight="1">
      <c r="B106" s="130"/>
      <c r="C106" s="118" t="s">
        <v>362</v>
      </c>
      <c r="D106" s="119" t="s">
        <v>363</v>
      </c>
      <c r="E106" s="123">
        <f>E107+E114</f>
        <v>41601</v>
      </c>
      <c r="F106" s="123">
        <f>F107+F114</f>
        <v>0</v>
      </c>
      <c r="G106" s="123">
        <f>G107+G114</f>
        <v>0</v>
      </c>
      <c r="H106" s="123">
        <f>H107+H114</f>
        <v>41601</v>
      </c>
      <c r="I106" s="121"/>
      <c r="J106" s="90"/>
    </row>
    <row r="107" spans="2:10" ht="34.5" customHeight="1">
      <c r="B107" s="130">
        <v>40</v>
      </c>
      <c r="C107" s="118" t="s">
        <v>364</v>
      </c>
      <c r="D107" s="119" t="s">
        <v>365</v>
      </c>
      <c r="E107" s="123">
        <f>E108+E109+E110+E111+E112+E113</f>
        <v>41601</v>
      </c>
      <c r="F107" s="123">
        <f>F108+F109+F110+F111+F112+F113</f>
        <v>0</v>
      </c>
      <c r="G107" s="123">
        <f>G108+G109+G110+G111+G112+G113</f>
        <v>0</v>
      </c>
      <c r="H107" s="123">
        <f>H108+H109+H110+H111+H112+H113</f>
        <v>41601</v>
      </c>
      <c r="I107" s="121"/>
      <c r="J107" s="90"/>
    </row>
    <row r="108" spans="2:10" ht="34.5" customHeight="1">
      <c r="B108" s="126">
        <v>400</v>
      </c>
      <c r="C108" s="124" t="s">
        <v>366</v>
      </c>
      <c r="D108" s="113" t="s">
        <v>367</v>
      </c>
      <c r="E108" s="53"/>
      <c r="F108" s="53"/>
      <c r="G108" s="53"/>
      <c r="H108" s="53"/>
      <c r="I108" s="116"/>
      <c r="J108" s="90"/>
    </row>
    <row r="109" spans="2:10" ht="34.5" customHeight="1">
      <c r="B109" s="126">
        <v>401</v>
      </c>
      <c r="C109" s="124" t="s">
        <v>368</v>
      </c>
      <c r="D109" s="113" t="s">
        <v>369</v>
      </c>
      <c r="E109" s="53"/>
      <c r="F109" s="53"/>
      <c r="G109" s="53"/>
      <c r="H109" s="53"/>
      <c r="I109" s="116"/>
      <c r="J109" s="90"/>
    </row>
    <row r="110" spans="2:10" ht="34.5" customHeight="1">
      <c r="B110" s="126">
        <v>403</v>
      </c>
      <c r="C110" s="124" t="s">
        <v>370</v>
      </c>
      <c r="D110" s="113" t="s">
        <v>371</v>
      </c>
      <c r="E110" s="53"/>
      <c r="F110" s="53"/>
      <c r="G110" s="53"/>
      <c r="H110" s="53"/>
      <c r="I110" s="116"/>
      <c r="J110" s="90"/>
    </row>
    <row r="111" spans="2:10" ht="34.5" customHeight="1">
      <c r="B111" s="126">
        <v>404</v>
      </c>
      <c r="C111" s="124" t="s">
        <v>372</v>
      </c>
      <c r="D111" s="113" t="s">
        <v>373</v>
      </c>
      <c r="E111" s="53">
        <v>41601</v>
      </c>
      <c r="F111" s="53"/>
      <c r="G111" s="53"/>
      <c r="H111" s="53">
        <v>41601</v>
      </c>
      <c r="I111" s="116"/>
      <c r="J111" s="90"/>
    </row>
    <row r="112" spans="2:10" ht="34.5" customHeight="1">
      <c r="B112" s="126">
        <v>405</v>
      </c>
      <c r="C112" s="124" t="s">
        <v>374</v>
      </c>
      <c r="D112" s="113" t="s">
        <v>375</v>
      </c>
      <c r="E112" s="53"/>
      <c r="F112" s="53"/>
      <c r="G112" s="53"/>
      <c r="H112" s="53"/>
      <c r="I112" s="116"/>
      <c r="J112" s="90"/>
    </row>
    <row r="113" spans="2:10" ht="34.5" customHeight="1">
      <c r="B113" s="126" t="s">
        <v>376</v>
      </c>
      <c r="C113" s="124" t="s">
        <v>377</v>
      </c>
      <c r="D113" s="113" t="s">
        <v>378</v>
      </c>
      <c r="E113" s="53"/>
      <c r="F113" s="53"/>
      <c r="G113" s="53"/>
      <c r="H113" s="53"/>
      <c r="I113" s="116"/>
      <c r="J113" s="90"/>
    </row>
    <row r="114" spans="2:10" ht="34.5" customHeight="1">
      <c r="B114" s="130">
        <v>41</v>
      </c>
      <c r="C114" s="118" t="s">
        <v>379</v>
      </c>
      <c r="D114" s="119" t="s">
        <v>380</v>
      </c>
      <c r="E114" s="123">
        <f>E115+E116+E117+E118+E119+E120+E121+E122</f>
        <v>0</v>
      </c>
      <c r="F114" s="123">
        <f>F115+F116+F117+F118+F119+F120+F121+F122</f>
        <v>0</v>
      </c>
      <c r="G114" s="123">
        <f>G115+G116+G117+G118+G119+G120+G121+G122</f>
        <v>0</v>
      </c>
      <c r="H114" s="123">
        <f>H115+H116+H117+H118+H119+H120+H121+H122</f>
        <v>0</v>
      </c>
      <c r="I114" s="121"/>
      <c r="J114" s="90"/>
    </row>
    <row r="115" spans="2:10" ht="34.5" customHeight="1">
      <c r="B115" s="126">
        <v>410</v>
      </c>
      <c r="C115" s="124" t="s">
        <v>381</v>
      </c>
      <c r="D115" s="113" t="s">
        <v>382</v>
      </c>
      <c r="E115" s="53"/>
      <c r="F115" s="53"/>
      <c r="G115" s="53"/>
      <c r="H115" s="53"/>
      <c r="I115" s="116"/>
      <c r="J115" s="90"/>
    </row>
    <row r="116" spans="2:10" ht="34.5" customHeight="1">
      <c r="B116" s="126">
        <v>411</v>
      </c>
      <c r="C116" s="124" t="s">
        <v>383</v>
      </c>
      <c r="D116" s="113" t="s">
        <v>384</v>
      </c>
      <c r="E116" s="53"/>
      <c r="F116" s="53"/>
      <c r="G116" s="53"/>
      <c r="H116" s="53"/>
      <c r="I116" s="116"/>
      <c r="J116" s="90"/>
    </row>
    <row r="117" spans="2:10" ht="34.5" customHeight="1">
      <c r="B117" s="126">
        <v>412</v>
      </c>
      <c r="C117" s="124" t="s">
        <v>385</v>
      </c>
      <c r="D117" s="113" t="s">
        <v>386</v>
      </c>
      <c r="E117" s="53"/>
      <c r="F117" s="53"/>
      <c r="G117" s="53"/>
      <c r="H117" s="53"/>
      <c r="I117" s="116"/>
      <c r="J117" s="90"/>
    </row>
    <row r="118" spans="2:10" ht="34.5" customHeight="1">
      <c r="B118" s="126">
        <v>413</v>
      </c>
      <c r="C118" s="124" t="s">
        <v>387</v>
      </c>
      <c r="D118" s="113" t="s">
        <v>388</v>
      </c>
      <c r="E118" s="53"/>
      <c r="F118" s="53"/>
      <c r="G118" s="53"/>
      <c r="H118" s="53"/>
      <c r="I118" s="116"/>
      <c r="J118" s="90"/>
    </row>
    <row r="119" spans="2:10" ht="34.5" customHeight="1">
      <c r="B119" s="126">
        <v>414</v>
      </c>
      <c r="C119" s="124" t="s">
        <v>389</v>
      </c>
      <c r="D119" s="113" t="s">
        <v>390</v>
      </c>
      <c r="E119" s="53"/>
      <c r="F119" s="53"/>
      <c r="G119" s="53"/>
      <c r="H119" s="53"/>
      <c r="I119" s="116"/>
      <c r="J119" s="90"/>
    </row>
    <row r="120" spans="2:10" ht="34.5" customHeight="1">
      <c r="B120" s="126">
        <v>415</v>
      </c>
      <c r="C120" s="124" t="s">
        <v>391</v>
      </c>
      <c r="D120" s="113" t="s">
        <v>392</v>
      </c>
      <c r="E120" s="53"/>
      <c r="F120" s="53"/>
      <c r="G120" s="53"/>
      <c r="H120" s="53"/>
      <c r="I120" s="116"/>
      <c r="J120" s="90"/>
    </row>
    <row r="121" spans="2:10" ht="34.5" customHeight="1">
      <c r="B121" s="126">
        <v>416</v>
      </c>
      <c r="C121" s="124" t="s">
        <v>393</v>
      </c>
      <c r="D121" s="113" t="s">
        <v>394</v>
      </c>
      <c r="E121" s="53"/>
      <c r="F121" s="53"/>
      <c r="G121" s="53"/>
      <c r="H121" s="53"/>
      <c r="I121" s="116"/>
      <c r="J121" s="90"/>
    </row>
    <row r="122" spans="2:10" ht="34.5" customHeight="1">
      <c r="B122" s="126">
        <v>419</v>
      </c>
      <c r="C122" s="124" t="s">
        <v>395</v>
      </c>
      <c r="D122" s="113" t="s">
        <v>396</v>
      </c>
      <c r="E122" s="53"/>
      <c r="F122" s="53"/>
      <c r="G122" s="53"/>
      <c r="H122" s="53"/>
      <c r="I122" s="116"/>
      <c r="J122" s="90"/>
    </row>
    <row r="123" spans="2:10" ht="34.5" customHeight="1">
      <c r="B123" s="131">
        <v>498</v>
      </c>
      <c r="C123" s="112" t="s">
        <v>397</v>
      </c>
      <c r="D123" s="113" t="s">
        <v>398</v>
      </c>
      <c r="E123" s="53"/>
      <c r="F123" s="53"/>
      <c r="G123" s="53"/>
      <c r="H123" s="53"/>
      <c r="I123" s="116"/>
      <c r="J123" s="90"/>
    </row>
    <row r="124" spans="2:10" ht="34.5" customHeight="1">
      <c r="B124" s="130" t="s">
        <v>399</v>
      </c>
      <c r="C124" s="118" t="s">
        <v>400</v>
      </c>
      <c r="D124" s="119" t="s">
        <v>401</v>
      </c>
      <c r="E124" s="123">
        <f>E125+E132+E133+E141+E142+E143+E144</f>
        <v>265559</v>
      </c>
      <c r="F124" s="123">
        <f>F125+F132+F133+F141+F142+F143+F144</f>
        <v>288288</v>
      </c>
      <c r="G124" s="123">
        <f>G125+G132+G133+G141+G142+G143+G144</f>
        <v>286970</v>
      </c>
      <c r="H124" s="123">
        <f>H125+H132+H133+H141+H142+H143+H144</f>
        <v>320068</v>
      </c>
      <c r="I124" s="121">
        <f>H124/G124*100</f>
        <v>111.53360978499495</v>
      </c>
      <c r="J124" s="90"/>
    </row>
    <row r="125" spans="2:10" ht="34.5" customHeight="1">
      <c r="B125" s="130">
        <v>42</v>
      </c>
      <c r="C125" s="118" t="s">
        <v>402</v>
      </c>
      <c r="D125" s="119" t="s">
        <v>403</v>
      </c>
      <c r="E125" s="123">
        <f>E126+E127+E128+E129+E130+E131</f>
        <v>3795</v>
      </c>
      <c r="F125" s="123">
        <f>F126+F127+F128+F129+F130+F131</f>
        <v>6500</v>
      </c>
      <c r="G125" s="123">
        <f>G126+G127+G128+G129+G130+G131</f>
        <v>6500</v>
      </c>
      <c r="H125" s="123">
        <f>H126+H127+H128+H129+H130+H131</f>
        <v>12034</v>
      </c>
      <c r="I125" s="121">
        <f>H125/G125*100</f>
        <v>185.13846153846154</v>
      </c>
      <c r="J125" s="90"/>
    </row>
    <row r="126" spans="2:10" ht="34.5" customHeight="1">
      <c r="B126" s="126">
        <v>420</v>
      </c>
      <c r="C126" s="124" t="s">
        <v>404</v>
      </c>
      <c r="D126" s="113" t="s">
        <v>405</v>
      </c>
      <c r="E126" s="53"/>
      <c r="F126" s="53"/>
      <c r="G126" s="53"/>
      <c r="H126" s="53"/>
      <c r="I126" s="116"/>
      <c r="J126" s="90"/>
    </row>
    <row r="127" spans="2:10" ht="34.5" customHeight="1">
      <c r="B127" s="126">
        <v>421</v>
      </c>
      <c r="C127" s="124" t="s">
        <v>406</v>
      </c>
      <c r="D127" s="113" t="s">
        <v>407</v>
      </c>
      <c r="E127" s="53"/>
      <c r="F127" s="53"/>
      <c r="G127" s="53"/>
      <c r="H127" s="53"/>
      <c r="I127" s="116"/>
      <c r="J127" s="90"/>
    </row>
    <row r="128" spans="2:10" ht="34.5" customHeight="1">
      <c r="B128" s="126">
        <v>422</v>
      </c>
      <c r="C128" s="124" t="s">
        <v>294</v>
      </c>
      <c r="D128" s="113" t="s">
        <v>408</v>
      </c>
      <c r="E128" s="53"/>
      <c r="F128" s="53"/>
      <c r="G128" s="53"/>
      <c r="H128" s="53"/>
      <c r="I128" s="116"/>
      <c r="J128" s="90"/>
    </row>
    <row r="129" spans="2:10" ht="34.5" customHeight="1">
      <c r="B129" s="126">
        <v>423</v>
      </c>
      <c r="C129" s="124" t="s">
        <v>297</v>
      </c>
      <c r="D129" s="113" t="s">
        <v>409</v>
      </c>
      <c r="E129" s="53"/>
      <c r="F129" s="53"/>
      <c r="G129" s="53"/>
      <c r="H129" s="53"/>
      <c r="I129" s="116"/>
      <c r="J129" s="90"/>
    </row>
    <row r="130" spans="2:10" ht="34.5" customHeight="1">
      <c r="B130" s="126">
        <v>427</v>
      </c>
      <c r="C130" s="124" t="s">
        <v>410</v>
      </c>
      <c r="D130" s="113" t="s">
        <v>411</v>
      </c>
      <c r="E130" s="53"/>
      <c r="F130" s="53"/>
      <c r="G130" s="53"/>
      <c r="H130" s="53"/>
      <c r="I130" s="116"/>
      <c r="J130" s="90"/>
    </row>
    <row r="131" spans="2:10" ht="34.5" customHeight="1">
      <c r="B131" s="126" t="s">
        <v>412</v>
      </c>
      <c r="C131" s="124" t="s">
        <v>413</v>
      </c>
      <c r="D131" s="113" t="s">
        <v>414</v>
      </c>
      <c r="E131" s="53">
        <v>3795</v>
      </c>
      <c r="F131" s="53">
        <v>6500</v>
      </c>
      <c r="G131" s="53">
        <v>6500</v>
      </c>
      <c r="H131" s="53">
        <v>12034</v>
      </c>
      <c r="I131" s="116">
        <f>H131/G131*100</f>
        <v>185.13846153846154</v>
      </c>
      <c r="J131" s="90"/>
    </row>
    <row r="132" spans="2:10" ht="34.5" customHeight="1">
      <c r="B132" s="131">
        <v>430</v>
      </c>
      <c r="C132" s="112" t="s">
        <v>415</v>
      </c>
      <c r="D132" s="113" t="s">
        <v>416</v>
      </c>
      <c r="E132" s="53">
        <v>12490</v>
      </c>
      <c r="F132" s="53">
        <v>4000</v>
      </c>
      <c r="G132" s="53">
        <v>8000</v>
      </c>
      <c r="H132" s="53">
        <v>9355</v>
      </c>
      <c r="I132" s="116">
        <f>H132/G132*100</f>
        <v>116.9375</v>
      </c>
      <c r="J132" s="90"/>
    </row>
    <row r="133" spans="2:10" ht="34.5" customHeight="1">
      <c r="B133" s="130" t="s">
        <v>417</v>
      </c>
      <c r="C133" s="118" t="s">
        <v>418</v>
      </c>
      <c r="D133" s="119" t="s">
        <v>419</v>
      </c>
      <c r="E133" s="123">
        <f>E134+E135+E136+E137+E138+E139+E140</f>
        <v>134608</v>
      </c>
      <c r="F133" s="123">
        <f>F134+F135+F136+F137+F138+F139+F140</f>
        <v>138000</v>
      </c>
      <c r="G133" s="123">
        <f>G134+G135+G136+G137+G138+G139+G140</f>
        <v>134355</v>
      </c>
      <c r="H133" s="123">
        <f>H134+H135+H136+H137+H138+H139+H140</f>
        <v>181424</v>
      </c>
      <c r="I133" s="121">
        <f>H133/G133*100</f>
        <v>135.03330728294443</v>
      </c>
      <c r="J133" s="90"/>
    </row>
    <row r="134" spans="2:10" ht="34.5" customHeight="1">
      <c r="B134" s="126">
        <v>431</v>
      </c>
      <c r="C134" s="124" t="s">
        <v>420</v>
      </c>
      <c r="D134" s="113" t="s">
        <v>421</v>
      </c>
      <c r="E134" s="53"/>
      <c r="F134" s="53"/>
      <c r="G134" s="53"/>
      <c r="H134" s="53"/>
      <c r="I134" s="116"/>
      <c r="J134" s="90"/>
    </row>
    <row r="135" spans="2:10" ht="34.5" customHeight="1">
      <c r="B135" s="126">
        <v>432</v>
      </c>
      <c r="C135" s="124" t="s">
        <v>422</v>
      </c>
      <c r="D135" s="113" t="s">
        <v>423</v>
      </c>
      <c r="E135" s="53"/>
      <c r="F135" s="53"/>
      <c r="G135" s="53"/>
      <c r="H135" s="53"/>
      <c r="I135" s="116"/>
      <c r="J135" s="90"/>
    </row>
    <row r="136" spans="2:10" ht="34.5" customHeight="1">
      <c r="B136" s="126">
        <v>433</v>
      </c>
      <c r="C136" s="124" t="s">
        <v>424</v>
      </c>
      <c r="D136" s="113" t="s">
        <v>425</v>
      </c>
      <c r="E136" s="53"/>
      <c r="F136" s="53"/>
      <c r="G136" s="53"/>
      <c r="H136" s="53"/>
      <c r="I136" s="116"/>
      <c r="J136" s="90"/>
    </row>
    <row r="137" spans="2:10" ht="34.5" customHeight="1">
      <c r="B137" s="126">
        <v>434</v>
      </c>
      <c r="C137" s="124" t="s">
        <v>426</v>
      </c>
      <c r="D137" s="113" t="s">
        <v>427</v>
      </c>
      <c r="E137" s="53"/>
      <c r="F137" s="53"/>
      <c r="G137" s="53"/>
      <c r="H137" s="53"/>
      <c r="I137" s="116"/>
      <c r="J137" s="90"/>
    </row>
    <row r="138" spans="2:10" ht="34.5" customHeight="1">
      <c r="B138" s="126">
        <v>435</v>
      </c>
      <c r="C138" s="124" t="s">
        <v>428</v>
      </c>
      <c r="D138" s="113" t="s">
        <v>429</v>
      </c>
      <c r="E138" s="53">
        <v>134608</v>
      </c>
      <c r="F138" s="53">
        <v>138000</v>
      </c>
      <c r="G138" s="53">
        <v>134355</v>
      </c>
      <c r="H138" s="54">
        <v>181424</v>
      </c>
      <c r="I138" s="116">
        <f>H138/G138*100</f>
        <v>135.03330728294443</v>
      </c>
      <c r="J138" s="90"/>
    </row>
    <row r="139" spans="2:10" ht="34.5" customHeight="1">
      <c r="B139" s="126">
        <v>436</v>
      </c>
      <c r="C139" s="124" t="s">
        <v>430</v>
      </c>
      <c r="D139" s="113" t="s">
        <v>431</v>
      </c>
      <c r="E139" s="53"/>
      <c r="F139" s="53"/>
      <c r="G139" s="53"/>
      <c r="H139" s="53"/>
      <c r="I139" s="116"/>
      <c r="J139" s="90"/>
    </row>
    <row r="140" spans="2:10" ht="34.5" customHeight="1">
      <c r="B140" s="126">
        <v>439</v>
      </c>
      <c r="C140" s="124" t="s">
        <v>432</v>
      </c>
      <c r="D140" s="113" t="s">
        <v>433</v>
      </c>
      <c r="E140" s="53"/>
      <c r="F140" s="53"/>
      <c r="G140" s="53"/>
      <c r="H140" s="53"/>
      <c r="I140" s="116"/>
      <c r="J140" s="90"/>
    </row>
    <row r="141" spans="2:10" ht="34.5" customHeight="1">
      <c r="B141" s="131" t="s">
        <v>434</v>
      </c>
      <c r="C141" s="112" t="s">
        <v>435</v>
      </c>
      <c r="D141" s="113" t="s">
        <v>436</v>
      </c>
      <c r="E141" s="53">
        <v>17163</v>
      </c>
      <c r="F141" s="53">
        <v>24438</v>
      </c>
      <c r="G141" s="53">
        <v>22165</v>
      </c>
      <c r="H141" s="54">
        <v>24442</v>
      </c>
      <c r="I141" s="116">
        <f>H141/G141*100</f>
        <v>110.27295285359801</v>
      </c>
      <c r="J141" s="90"/>
    </row>
    <row r="142" spans="2:10" ht="34.5" customHeight="1">
      <c r="B142" s="131">
        <v>47</v>
      </c>
      <c r="C142" s="112" t="s">
        <v>437</v>
      </c>
      <c r="D142" s="113" t="s">
        <v>438</v>
      </c>
      <c r="E142" s="53">
        <v>270</v>
      </c>
      <c r="F142" s="53">
        <v>600</v>
      </c>
      <c r="G142" s="53">
        <v>600</v>
      </c>
      <c r="H142" s="53"/>
      <c r="I142" s="116"/>
      <c r="J142" s="90"/>
    </row>
    <row r="143" spans="2:10" ht="34.5" customHeight="1">
      <c r="B143" s="131">
        <v>48</v>
      </c>
      <c r="C143" s="112" t="s">
        <v>439</v>
      </c>
      <c r="D143" s="113" t="s">
        <v>440</v>
      </c>
      <c r="E143" s="53">
        <v>2520</v>
      </c>
      <c r="F143" s="53">
        <v>2077</v>
      </c>
      <c r="G143" s="53">
        <v>2077</v>
      </c>
      <c r="H143" s="54">
        <v>6084</v>
      </c>
      <c r="I143" s="116">
        <f>H143/G143*100</f>
        <v>292.9224843524314</v>
      </c>
      <c r="J143" s="90"/>
    </row>
    <row r="144" spans="2:10" ht="34.5" customHeight="1">
      <c r="B144" s="131" t="s">
        <v>441</v>
      </c>
      <c r="C144" s="112" t="s">
        <v>442</v>
      </c>
      <c r="D144" s="113" t="s">
        <v>443</v>
      </c>
      <c r="E144" s="53">
        <v>94713</v>
      </c>
      <c r="F144" s="53">
        <v>112673</v>
      </c>
      <c r="G144" s="53">
        <v>113273</v>
      </c>
      <c r="H144" s="53">
        <v>86729</v>
      </c>
      <c r="I144" s="116">
        <f>H144/G144*100</f>
        <v>76.56634855614313</v>
      </c>
      <c r="J144" s="90"/>
    </row>
    <row r="145" spans="2:10" ht="53.25" customHeight="1">
      <c r="B145" s="131"/>
      <c r="C145" s="112" t="s">
        <v>444</v>
      </c>
      <c r="D145" s="113" t="s">
        <v>445</v>
      </c>
      <c r="E145" s="53"/>
      <c r="F145" s="53"/>
      <c r="G145" s="53"/>
      <c r="H145" s="53"/>
      <c r="I145" s="116"/>
      <c r="J145" s="90"/>
    </row>
    <row r="146" spans="2:10" ht="34.5" customHeight="1">
      <c r="B146" s="130"/>
      <c r="C146" s="118" t="s">
        <v>446</v>
      </c>
      <c r="D146" s="119" t="s">
        <v>447</v>
      </c>
      <c r="E146" s="123">
        <f>E106+E124+E123+E83-E145</f>
        <v>1136025</v>
      </c>
      <c r="F146" s="123">
        <f>F106+F124+F123+F83-F145</f>
        <v>1601380</v>
      </c>
      <c r="G146" s="123">
        <f>G106+G124+G123+G83-G145</f>
        <v>1599746</v>
      </c>
      <c r="H146" s="123">
        <f>H106+H124+H123+H83-H145</f>
        <v>1154182</v>
      </c>
      <c r="I146" s="121">
        <f>H146/G146*100</f>
        <v>72.14782846776926</v>
      </c>
      <c r="J146" s="90"/>
    </row>
    <row r="147" spans="2:10" ht="34.5" customHeight="1">
      <c r="B147" s="136">
        <v>89</v>
      </c>
      <c r="C147" s="137" t="s">
        <v>448</v>
      </c>
      <c r="D147" s="138" t="s">
        <v>449</v>
      </c>
      <c r="E147" s="71">
        <v>1422174</v>
      </c>
      <c r="F147" s="71">
        <v>1422174</v>
      </c>
      <c r="G147" s="71">
        <v>1422174</v>
      </c>
      <c r="H147" s="139">
        <v>1444622</v>
      </c>
      <c r="I147" s="116">
        <f>H147/G147*100</f>
        <v>101.57842851859196</v>
      </c>
      <c r="J147" s="90"/>
    </row>
    <row r="148" spans="5:8" ht="12.75">
      <c r="E148" s="140"/>
      <c r="F148" s="140"/>
      <c r="G148" s="140"/>
      <c r="H148" s="140"/>
    </row>
    <row r="149" spans="2:10" s="83" customFormat="1" ht="12.75">
      <c r="B149" s="1" t="str">
        <f>'Биланс успеха'!B89</f>
        <v>Датум: 30. октобар 2020. године</v>
      </c>
      <c r="C149" s="3"/>
      <c r="D149" s="9"/>
      <c r="E149" s="141"/>
      <c r="F149" s="142"/>
      <c r="G149" s="143" t="s">
        <v>109</v>
      </c>
      <c r="H149" s="144"/>
      <c r="I149" s="143"/>
      <c r="J149" s="90"/>
    </row>
    <row r="150" spans="2:10" s="83" customFormat="1" ht="12.75">
      <c r="B150" s="3"/>
      <c r="C150" s="3"/>
      <c r="D150" s="145" t="s">
        <v>110</v>
      </c>
      <c r="E150" s="86"/>
      <c r="F150" s="86"/>
      <c r="G150" s="86"/>
      <c r="H150" s="86"/>
      <c r="I150" s="86"/>
      <c r="J150" s="90"/>
    </row>
    <row r="153" spans="3:8" ht="12.75">
      <c r="C153" s="146"/>
      <c r="D153" s="147"/>
      <c r="E153" s="148"/>
      <c r="F153" s="148"/>
      <c r="G153" s="148"/>
      <c r="H153" s="148"/>
    </row>
    <row r="154" spans="3:8" ht="12.75">
      <c r="C154" s="146"/>
      <c r="D154" s="147"/>
      <c r="E154" s="148"/>
      <c r="F154" s="148"/>
      <c r="G154" s="148"/>
      <c r="H154" s="148"/>
    </row>
    <row r="155" spans="3:8" ht="12.75">
      <c r="C155" s="146"/>
      <c r="D155" s="147"/>
      <c r="E155" s="148"/>
      <c r="F155" s="148"/>
      <c r="G155" s="148"/>
      <c r="H155" s="148"/>
    </row>
    <row r="156" spans="3:8" ht="12.75">
      <c r="C156" s="149"/>
      <c r="E156" s="150"/>
      <c r="G156" s="150"/>
      <c r="H156" s="150"/>
    </row>
    <row r="157" ht="12.75">
      <c r="F157" s="150"/>
    </row>
    <row r="158" ht="12.75">
      <c r="F158" s="150"/>
    </row>
  </sheetData>
  <sheetProtection selectLockedCells="1" selectUnlockedCells="1"/>
  <mergeCells count="8">
    <mergeCell ref="B5:I5"/>
    <mergeCell ref="B7:B8"/>
    <mergeCell ref="C7:C8"/>
    <mergeCell ref="D7:D8"/>
    <mergeCell ref="E7:E8"/>
    <mergeCell ref="F7:F8"/>
    <mergeCell ref="G7:H7"/>
    <mergeCell ref="I7:I8"/>
  </mergeCells>
  <printOptions/>
  <pageMargins left="0.75" right="0.75" top="1" bottom="1" header="0.5118055555555555" footer="0.5118055555555555"/>
  <pageSetup fitToHeight="0" fitToWidth="1" horizontalDpi="300" verticalDpi="300" orientation="portrait"/>
</worksheet>
</file>

<file path=xl/worksheets/sheet3.xml><?xml version="1.0" encoding="utf-8"?>
<worksheet xmlns="http://schemas.openxmlformats.org/spreadsheetml/2006/main" xmlns:r="http://schemas.openxmlformats.org/officeDocument/2006/relationships">
  <sheetPr>
    <tabColor indexed="9"/>
  </sheetPr>
  <dimension ref="A1:L72"/>
  <sheetViews>
    <sheetView zoomScale="72" zoomScaleNormal="72" workbookViewId="0" topLeftCell="A1">
      <pane ySplit="9" topLeftCell="A10" activePane="bottomLeft" state="frozen"/>
      <selection pane="topLeft" activeCell="A1" sqref="A1"/>
      <selection pane="bottomLeft" activeCell="H15" sqref="H15"/>
    </sheetView>
  </sheetViews>
  <sheetFormatPr defaultColWidth="9.140625" defaultRowHeight="12.75"/>
  <cols>
    <col min="1" max="1" width="9.140625" style="151" customWidth="1"/>
    <col min="2" max="2" width="13.00390625" style="152" customWidth="1"/>
    <col min="3" max="3" width="78.140625" style="152" customWidth="1"/>
    <col min="4" max="4" width="7.00390625" style="152" customWidth="1"/>
    <col min="5" max="5" width="23.421875" style="152" customWidth="1"/>
    <col min="6" max="6" width="25.00390625" style="152" customWidth="1"/>
    <col min="7" max="7" width="25.28125" style="152" customWidth="1"/>
    <col min="8" max="8" width="25.57421875" style="152" customWidth="1"/>
    <col min="9" max="9" width="26.421875" style="152" customWidth="1"/>
    <col min="10" max="16384" width="9.140625" style="1" customWidth="1"/>
  </cols>
  <sheetData>
    <row r="1" spans="2:9" ht="12.75">
      <c r="B1" s="86"/>
      <c r="C1" s="86"/>
      <c r="D1" s="86"/>
      <c r="E1" s="86"/>
      <c r="F1" s="86"/>
      <c r="G1" s="86"/>
      <c r="H1" s="86"/>
      <c r="I1" s="153" t="s">
        <v>450</v>
      </c>
    </row>
    <row r="2" spans="2:9" ht="12.75">
      <c r="B2" s="154" t="s">
        <v>1</v>
      </c>
      <c r="C2" s="86" t="s">
        <v>2</v>
      </c>
      <c r="D2" s="85"/>
      <c r="E2" s="86"/>
      <c r="F2" s="86"/>
      <c r="G2" s="86"/>
      <c r="H2" s="86"/>
      <c r="I2" s="86"/>
    </row>
    <row r="3" spans="2:9" ht="12.75">
      <c r="B3" s="154" t="s">
        <v>3</v>
      </c>
      <c r="C3" s="155" t="s">
        <v>4</v>
      </c>
      <c r="D3" s="85"/>
      <c r="E3" s="86"/>
      <c r="F3" s="86"/>
      <c r="G3" s="86"/>
      <c r="H3" s="86"/>
      <c r="I3" s="86"/>
    </row>
    <row r="4" spans="2:9" ht="24.75" customHeight="1">
      <c r="B4" s="86"/>
      <c r="C4" s="86"/>
      <c r="D4" s="86"/>
      <c r="E4" s="86"/>
      <c r="F4" s="86"/>
      <c r="G4" s="86"/>
      <c r="H4" s="86"/>
      <c r="I4" s="153"/>
    </row>
    <row r="5" spans="1:9" s="10" customFormat="1" ht="24.75" customHeight="1">
      <c r="A5" s="156"/>
      <c r="B5" s="157" t="s">
        <v>451</v>
      </c>
      <c r="C5" s="157"/>
      <c r="D5" s="157"/>
      <c r="E5" s="157"/>
      <c r="F5" s="157"/>
      <c r="G5" s="157"/>
      <c r="H5" s="157"/>
      <c r="I5" s="157"/>
    </row>
    <row r="6" spans="1:9" s="10" customFormat="1" ht="24.75" customHeight="1">
      <c r="A6" s="156"/>
      <c r="B6" s="157" t="s">
        <v>452</v>
      </c>
      <c r="C6" s="157"/>
      <c r="D6" s="157"/>
      <c r="E6" s="157"/>
      <c r="F6" s="157"/>
      <c r="G6" s="157"/>
      <c r="H6" s="157"/>
      <c r="I6" s="157"/>
    </row>
    <row r="7" spans="2:9" ht="18.75" customHeight="1">
      <c r="B7" s="86"/>
      <c r="C7" s="86"/>
      <c r="D7" s="86"/>
      <c r="E7" s="86"/>
      <c r="F7" s="86"/>
      <c r="G7" s="86"/>
      <c r="H7" s="86"/>
      <c r="I7" s="88" t="s">
        <v>453</v>
      </c>
    </row>
    <row r="8" spans="2:9" ht="30.75" customHeight="1">
      <c r="B8" s="158"/>
      <c r="C8" s="15" t="s">
        <v>8</v>
      </c>
      <c r="D8" s="15" t="s">
        <v>114</v>
      </c>
      <c r="E8" s="159" t="s">
        <v>10</v>
      </c>
      <c r="F8" s="159" t="s">
        <v>11</v>
      </c>
      <c r="G8" s="16" t="s">
        <v>454</v>
      </c>
      <c r="H8" s="16"/>
      <c r="I8" s="17" t="s">
        <v>455</v>
      </c>
    </row>
    <row r="9" spans="2:9" ht="91.5" customHeight="1">
      <c r="B9" s="158"/>
      <c r="C9" s="15"/>
      <c r="D9" s="15"/>
      <c r="E9" s="159"/>
      <c r="F9" s="159"/>
      <c r="G9" s="160" t="s">
        <v>14</v>
      </c>
      <c r="H9" s="19" t="s">
        <v>15</v>
      </c>
      <c r="I9" s="17"/>
    </row>
    <row r="10" spans="2:9" ht="31.5" customHeight="1">
      <c r="B10" s="161">
        <v>1</v>
      </c>
      <c r="C10" s="162" t="s">
        <v>456</v>
      </c>
      <c r="D10" s="163"/>
      <c r="E10" s="164" t="s">
        <v>457</v>
      </c>
      <c r="F10" s="164"/>
      <c r="G10" s="164"/>
      <c r="H10" s="165"/>
      <c r="I10" s="166"/>
    </row>
    <row r="11" spans="2:9" ht="31.5" customHeight="1">
      <c r="B11" s="167">
        <v>2</v>
      </c>
      <c r="C11" s="168" t="s">
        <v>458</v>
      </c>
      <c r="D11" s="169">
        <v>3001</v>
      </c>
      <c r="E11" s="122">
        <f>E12+E13+E14</f>
        <v>446223</v>
      </c>
      <c r="F11" s="170">
        <f>F12+F13+F14</f>
        <v>506635</v>
      </c>
      <c r="G11" s="122">
        <f>G12+G13+G14</f>
        <v>377976</v>
      </c>
      <c r="H11" s="122">
        <f>H12+H13+H14</f>
        <v>326396</v>
      </c>
      <c r="I11" s="37">
        <f>H11/G11*100</f>
        <v>86.35363091836518</v>
      </c>
    </row>
    <row r="12" spans="2:12" ht="31.5" customHeight="1">
      <c r="B12" s="126">
        <v>3</v>
      </c>
      <c r="C12" s="171" t="s">
        <v>459</v>
      </c>
      <c r="D12" s="172">
        <v>3002</v>
      </c>
      <c r="E12" s="40">
        <v>438045</v>
      </c>
      <c r="F12" s="47">
        <v>475635</v>
      </c>
      <c r="G12" s="40">
        <v>352976</v>
      </c>
      <c r="H12" s="47">
        <v>312922</v>
      </c>
      <c r="I12" s="31">
        <f>H12/G12*100</f>
        <v>88.65248628801959</v>
      </c>
      <c r="L12" s="1" t="s">
        <v>457</v>
      </c>
    </row>
    <row r="13" spans="2:9" ht="31.5" customHeight="1">
      <c r="B13" s="126">
        <v>4</v>
      </c>
      <c r="C13" s="171" t="s">
        <v>460</v>
      </c>
      <c r="D13" s="172">
        <v>3003</v>
      </c>
      <c r="E13" s="40"/>
      <c r="F13" s="47">
        <v>11000</v>
      </c>
      <c r="G13" s="40">
        <v>9000</v>
      </c>
      <c r="H13" s="47"/>
      <c r="I13" s="31"/>
    </row>
    <row r="14" spans="2:9" ht="31.5" customHeight="1">
      <c r="B14" s="126">
        <v>5</v>
      </c>
      <c r="C14" s="171" t="s">
        <v>461</v>
      </c>
      <c r="D14" s="172">
        <v>3004</v>
      </c>
      <c r="E14" s="40">
        <v>8178</v>
      </c>
      <c r="F14" s="47">
        <v>20000</v>
      </c>
      <c r="G14" s="40">
        <v>16000</v>
      </c>
      <c r="H14" s="40">
        <v>13474</v>
      </c>
      <c r="I14" s="31">
        <f>H14/G14*100</f>
        <v>84.2125</v>
      </c>
    </row>
    <row r="15" spans="2:9" ht="31.5" customHeight="1">
      <c r="B15" s="167">
        <v>6</v>
      </c>
      <c r="C15" s="168" t="s">
        <v>462</v>
      </c>
      <c r="D15" s="169">
        <v>3005</v>
      </c>
      <c r="E15" s="122">
        <f>E16+E17+E18+E19+E20</f>
        <v>430673</v>
      </c>
      <c r="F15" s="170">
        <f>F16+F17+F18+F19+F20</f>
        <v>477635</v>
      </c>
      <c r="G15" s="122">
        <f>G16+G17+G18+G19+G20</f>
        <v>353976</v>
      </c>
      <c r="H15" s="122">
        <f>H16+H17+H18+H19+H20</f>
        <v>317397</v>
      </c>
      <c r="I15" s="37">
        <f>H15/G15*100</f>
        <v>89.66624855922436</v>
      </c>
    </row>
    <row r="16" spans="2:9" ht="31.5" customHeight="1">
      <c r="B16" s="126">
        <v>7</v>
      </c>
      <c r="C16" s="171" t="s">
        <v>463</v>
      </c>
      <c r="D16" s="172">
        <v>3006</v>
      </c>
      <c r="E16" s="40">
        <v>213842</v>
      </c>
      <c r="F16" s="47">
        <v>228007</v>
      </c>
      <c r="G16" s="40">
        <v>167155</v>
      </c>
      <c r="H16" s="47">
        <v>134366</v>
      </c>
      <c r="I16" s="31">
        <f>H16/G16*100</f>
        <v>80.38407466124255</v>
      </c>
    </row>
    <row r="17" spans="2:9" ht="31.5" customHeight="1">
      <c r="B17" s="126">
        <v>8</v>
      </c>
      <c r="C17" s="171" t="s">
        <v>464</v>
      </c>
      <c r="D17" s="172">
        <v>3007</v>
      </c>
      <c r="E17" s="40">
        <v>199788</v>
      </c>
      <c r="F17" s="47">
        <v>239628</v>
      </c>
      <c r="G17" s="40">
        <v>179721</v>
      </c>
      <c r="H17" s="40">
        <v>177295</v>
      </c>
      <c r="I17" s="31">
        <f>H17/G17*100</f>
        <v>98.65012992360381</v>
      </c>
    </row>
    <row r="18" spans="2:9" ht="31.5" customHeight="1">
      <c r="B18" s="126">
        <v>9</v>
      </c>
      <c r="C18" s="171" t="s">
        <v>465</v>
      </c>
      <c r="D18" s="172">
        <v>3008</v>
      </c>
      <c r="E18" s="40">
        <v>923</v>
      </c>
      <c r="F18" s="47">
        <v>1000</v>
      </c>
      <c r="G18" s="40">
        <v>600</v>
      </c>
      <c r="H18" s="40">
        <v>359</v>
      </c>
      <c r="I18" s="31">
        <f>H18/G18*100</f>
        <v>59.833333333333336</v>
      </c>
    </row>
    <row r="19" spans="2:9" ht="31.5" customHeight="1">
      <c r="B19" s="126">
        <v>10</v>
      </c>
      <c r="C19" s="171" t="s">
        <v>466</v>
      </c>
      <c r="D19" s="172">
        <v>3009</v>
      </c>
      <c r="E19" s="40"/>
      <c r="F19" s="47"/>
      <c r="G19" s="40"/>
      <c r="H19" s="40"/>
      <c r="I19" s="31"/>
    </row>
    <row r="20" spans="2:9" ht="31.5" customHeight="1">
      <c r="B20" s="126">
        <v>11</v>
      </c>
      <c r="C20" s="171" t="s">
        <v>467</v>
      </c>
      <c r="D20" s="172">
        <v>3010</v>
      </c>
      <c r="E20" s="40">
        <v>16120</v>
      </c>
      <c r="F20" s="47">
        <v>9000</v>
      </c>
      <c r="G20" s="40">
        <v>6500</v>
      </c>
      <c r="H20" s="40">
        <v>5377</v>
      </c>
      <c r="I20" s="31">
        <f>H20/G20*100</f>
        <v>82.72307692307692</v>
      </c>
    </row>
    <row r="21" spans="2:9" ht="31.5" customHeight="1">
      <c r="B21" s="167">
        <v>12</v>
      </c>
      <c r="C21" s="168" t="s">
        <v>468</v>
      </c>
      <c r="D21" s="169">
        <v>3011</v>
      </c>
      <c r="E21" s="173">
        <f>IF(((E11-E15)&gt;0),E11-E15,0)</f>
        <v>15550</v>
      </c>
      <c r="F21" s="174">
        <f>IF(((F11-F15)&gt;0),F11-F15,0)</f>
        <v>29000</v>
      </c>
      <c r="G21" s="173">
        <f>IF(((G11-G15)&gt;0),G11-G15,0)</f>
        <v>24000</v>
      </c>
      <c r="H21" s="173">
        <f>IF(((H11-H15)&gt;0),H11-H15,0)</f>
        <v>8999</v>
      </c>
      <c r="I21" s="56">
        <f>H21/G21*100</f>
        <v>37.49583333333334</v>
      </c>
    </row>
    <row r="22" spans="2:9" ht="31.5" customHeight="1">
      <c r="B22" s="167">
        <v>13</v>
      </c>
      <c r="C22" s="168" t="s">
        <v>469</v>
      </c>
      <c r="D22" s="169">
        <v>3012</v>
      </c>
      <c r="E22" s="173"/>
      <c r="F22" s="174"/>
      <c r="G22" s="173"/>
      <c r="H22" s="173"/>
      <c r="I22" s="56"/>
    </row>
    <row r="23" spans="2:11" ht="31.5" customHeight="1">
      <c r="B23" s="126">
        <v>14</v>
      </c>
      <c r="C23" s="175" t="s">
        <v>470</v>
      </c>
      <c r="D23" s="172"/>
      <c r="E23" s="40"/>
      <c r="F23" s="47"/>
      <c r="G23" s="40"/>
      <c r="H23" s="40"/>
      <c r="I23" s="51"/>
      <c r="K23" s="176"/>
    </row>
    <row r="24" spans="2:9" ht="31.5" customHeight="1">
      <c r="B24" s="167">
        <v>15</v>
      </c>
      <c r="C24" s="168" t="s">
        <v>471</v>
      </c>
      <c r="D24" s="169">
        <v>3013</v>
      </c>
      <c r="E24" s="122"/>
      <c r="F24" s="170"/>
      <c r="G24" s="122"/>
      <c r="H24" s="122"/>
      <c r="I24" s="56"/>
    </row>
    <row r="25" spans="2:9" ht="31.5" customHeight="1">
      <c r="B25" s="126">
        <v>16</v>
      </c>
      <c r="C25" s="171" t="s">
        <v>472</v>
      </c>
      <c r="D25" s="172">
        <v>3014</v>
      </c>
      <c r="E25" s="40"/>
      <c r="F25" s="47"/>
      <c r="G25" s="40"/>
      <c r="H25" s="40"/>
      <c r="I25" s="51"/>
    </row>
    <row r="26" spans="2:9" ht="31.5" customHeight="1">
      <c r="B26" s="126">
        <v>17</v>
      </c>
      <c r="C26" s="171" t="s">
        <v>473</v>
      </c>
      <c r="D26" s="172">
        <v>3015</v>
      </c>
      <c r="E26" s="40"/>
      <c r="F26" s="47"/>
      <c r="G26" s="40"/>
      <c r="H26" s="40"/>
      <c r="I26" s="51"/>
    </row>
    <row r="27" spans="2:9" ht="31.5" customHeight="1">
      <c r="B27" s="126">
        <v>18</v>
      </c>
      <c r="C27" s="171" t="s">
        <v>474</v>
      </c>
      <c r="D27" s="172">
        <v>3016</v>
      </c>
      <c r="E27" s="40"/>
      <c r="F27" s="47"/>
      <c r="G27" s="40"/>
      <c r="H27" s="40"/>
      <c r="I27" s="51"/>
    </row>
    <row r="28" spans="2:9" ht="31.5" customHeight="1">
      <c r="B28" s="126">
        <v>19</v>
      </c>
      <c r="C28" s="171" t="s">
        <v>475</v>
      </c>
      <c r="D28" s="172">
        <v>3017</v>
      </c>
      <c r="E28" s="40"/>
      <c r="F28" s="47"/>
      <c r="G28" s="40"/>
      <c r="H28" s="40"/>
      <c r="I28" s="51"/>
    </row>
    <row r="29" spans="2:9" ht="31.5" customHeight="1">
      <c r="B29" s="126">
        <v>20</v>
      </c>
      <c r="C29" s="171" t="s">
        <v>476</v>
      </c>
      <c r="D29" s="172">
        <v>3018</v>
      </c>
      <c r="E29" s="40"/>
      <c r="F29" s="47"/>
      <c r="G29" s="40"/>
      <c r="H29" s="40"/>
      <c r="I29" s="51"/>
    </row>
    <row r="30" spans="2:9" ht="31.5" customHeight="1">
      <c r="B30" s="167">
        <v>21</v>
      </c>
      <c r="C30" s="168" t="s">
        <v>477</v>
      </c>
      <c r="D30" s="169">
        <v>3019</v>
      </c>
      <c r="E30" s="122">
        <f>E31+E32+E33</f>
        <v>13794</v>
      </c>
      <c r="F30" s="170">
        <f>F31+F32+F33</f>
        <v>29000</v>
      </c>
      <c r="G30" s="122">
        <f>G31+G32+G33</f>
        <v>24000</v>
      </c>
      <c r="H30" s="122">
        <f>H31+H32+H33</f>
        <v>11050</v>
      </c>
      <c r="I30" s="56">
        <f>H30/G30*100</f>
        <v>46.041666666666664</v>
      </c>
    </row>
    <row r="31" spans="2:9" ht="31.5" customHeight="1">
      <c r="B31" s="126">
        <v>22</v>
      </c>
      <c r="C31" s="171" t="s">
        <v>478</v>
      </c>
      <c r="D31" s="172">
        <v>3020</v>
      </c>
      <c r="E31" s="40"/>
      <c r="F31" s="47"/>
      <c r="G31" s="40"/>
      <c r="H31" s="40"/>
      <c r="I31" s="51"/>
    </row>
    <row r="32" spans="2:9" ht="31.5" customHeight="1">
      <c r="B32" s="126">
        <v>23</v>
      </c>
      <c r="C32" s="171" t="s">
        <v>479</v>
      </c>
      <c r="D32" s="172">
        <v>3021</v>
      </c>
      <c r="E32" s="40">
        <v>13794</v>
      </c>
      <c r="F32" s="47">
        <v>29000</v>
      </c>
      <c r="G32" s="40">
        <v>24000</v>
      </c>
      <c r="H32" s="40">
        <v>11050</v>
      </c>
      <c r="I32" s="51">
        <f>H32/G32*100</f>
        <v>46.041666666666664</v>
      </c>
    </row>
    <row r="33" spans="2:9" ht="31.5" customHeight="1">
      <c r="B33" s="126">
        <v>24</v>
      </c>
      <c r="C33" s="171" t="s">
        <v>480</v>
      </c>
      <c r="D33" s="172">
        <v>3022</v>
      </c>
      <c r="E33" s="40"/>
      <c r="F33" s="47"/>
      <c r="G33" s="40"/>
      <c r="H33" s="40"/>
      <c r="I33" s="51"/>
    </row>
    <row r="34" spans="2:9" ht="31.5" customHeight="1">
      <c r="B34" s="167">
        <v>25</v>
      </c>
      <c r="C34" s="168" t="s">
        <v>481</v>
      </c>
      <c r="D34" s="169">
        <v>3023</v>
      </c>
      <c r="E34" s="174"/>
      <c r="F34" s="174"/>
      <c r="G34" s="173"/>
      <c r="H34" s="173"/>
      <c r="I34" s="56"/>
    </row>
    <row r="35" spans="2:9" ht="31.5" customHeight="1">
      <c r="B35" s="167">
        <v>26</v>
      </c>
      <c r="C35" s="168" t="s">
        <v>482</v>
      </c>
      <c r="D35" s="169">
        <v>3024</v>
      </c>
      <c r="E35" s="174">
        <f>IF(((E30-E24)&gt;0),E30-E24,0)</f>
        <v>13794</v>
      </c>
      <c r="F35" s="174">
        <f>IF(((F30-F24)&gt;0),F30-F24,0)</f>
        <v>29000</v>
      </c>
      <c r="G35" s="173">
        <f>IF(((G30-G24)&gt;0),G30-G24,0)</f>
        <v>24000</v>
      </c>
      <c r="H35" s="173">
        <f>IF(((H30-H24)&gt;0),H30-H24,0)</f>
        <v>11050</v>
      </c>
      <c r="I35" s="56">
        <f>H35/G35*100</f>
        <v>46.041666666666664</v>
      </c>
    </row>
    <row r="36" spans="2:9" ht="31.5" customHeight="1">
      <c r="B36" s="126">
        <v>27</v>
      </c>
      <c r="C36" s="175" t="s">
        <v>483</v>
      </c>
      <c r="D36" s="172"/>
      <c r="E36" s="40"/>
      <c r="F36" s="47"/>
      <c r="G36" s="40"/>
      <c r="H36" s="40"/>
      <c r="I36" s="31"/>
    </row>
    <row r="37" spans="2:9" ht="31.5" customHeight="1">
      <c r="B37" s="167">
        <v>28</v>
      </c>
      <c r="C37" s="168" t="s">
        <v>484</v>
      </c>
      <c r="D37" s="169">
        <v>3025</v>
      </c>
      <c r="E37" s="122"/>
      <c r="F37" s="170"/>
      <c r="G37" s="122"/>
      <c r="H37" s="122"/>
      <c r="I37" s="37"/>
    </row>
    <row r="38" spans="2:9" ht="31.5" customHeight="1">
      <c r="B38" s="126">
        <v>29</v>
      </c>
      <c r="C38" s="171" t="s">
        <v>485</v>
      </c>
      <c r="D38" s="172">
        <v>3026</v>
      </c>
      <c r="E38" s="40"/>
      <c r="F38" s="47"/>
      <c r="G38" s="40"/>
      <c r="H38" s="40"/>
      <c r="I38" s="31"/>
    </row>
    <row r="39" spans="2:9" ht="31.5" customHeight="1">
      <c r="B39" s="126">
        <v>30</v>
      </c>
      <c r="C39" s="171" t="s">
        <v>486</v>
      </c>
      <c r="D39" s="172">
        <v>3027</v>
      </c>
      <c r="E39" s="40"/>
      <c r="F39" s="47"/>
      <c r="G39" s="40"/>
      <c r="H39" s="40"/>
      <c r="I39" s="31"/>
    </row>
    <row r="40" spans="2:9" ht="31.5" customHeight="1">
      <c r="B40" s="126">
        <v>31</v>
      </c>
      <c r="C40" s="171" t="s">
        <v>487</v>
      </c>
      <c r="D40" s="172">
        <v>3028</v>
      </c>
      <c r="E40" s="40"/>
      <c r="F40" s="47"/>
      <c r="G40" s="40"/>
      <c r="H40" s="40"/>
      <c r="I40" s="31"/>
    </row>
    <row r="41" spans="2:9" ht="31.5" customHeight="1">
      <c r="B41" s="126">
        <v>32</v>
      </c>
      <c r="C41" s="171" t="s">
        <v>488</v>
      </c>
      <c r="D41" s="172">
        <v>3029</v>
      </c>
      <c r="E41" s="40"/>
      <c r="F41" s="47"/>
      <c r="G41" s="40"/>
      <c r="H41" s="40"/>
      <c r="I41" s="31"/>
    </row>
    <row r="42" spans="2:9" ht="31.5" customHeight="1">
      <c r="B42" s="126">
        <v>33</v>
      </c>
      <c r="C42" s="171" t="s">
        <v>489</v>
      </c>
      <c r="D42" s="172">
        <v>3030</v>
      </c>
      <c r="E42" s="40"/>
      <c r="F42" s="47"/>
      <c r="G42" s="40"/>
      <c r="H42" s="40"/>
      <c r="I42" s="31"/>
    </row>
    <row r="43" spans="2:9" ht="31.5" customHeight="1">
      <c r="B43" s="167">
        <v>34</v>
      </c>
      <c r="C43" s="168" t="s">
        <v>490</v>
      </c>
      <c r="D43" s="169">
        <v>3031</v>
      </c>
      <c r="E43" s="170"/>
      <c r="F43" s="170"/>
      <c r="G43" s="122"/>
      <c r="H43" s="122"/>
      <c r="I43" s="37"/>
    </row>
    <row r="44" spans="2:9" ht="31.5" customHeight="1">
      <c r="B44" s="126">
        <v>35</v>
      </c>
      <c r="C44" s="171" t="s">
        <v>491</v>
      </c>
      <c r="D44" s="172">
        <v>3032</v>
      </c>
      <c r="E44" s="40"/>
      <c r="F44" s="47"/>
      <c r="G44" s="40"/>
      <c r="H44" s="40"/>
      <c r="I44" s="31"/>
    </row>
    <row r="45" spans="2:9" ht="31.5" customHeight="1">
      <c r="B45" s="126">
        <v>36</v>
      </c>
      <c r="C45" s="171" t="s">
        <v>492</v>
      </c>
      <c r="D45" s="172">
        <v>3033</v>
      </c>
      <c r="E45" s="40"/>
      <c r="F45" s="47"/>
      <c r="G45" s="40"/>
      <c r="H45" s="40"/>
      <c r="I45" s="31"/>
    </row>
    <row r="46" spans="2:9" ht="31.5" customHeight="1">
      <c r="B46" s="126">
        <v>37</v>
      </c>
      <c r="C46" s="171" t="s">
        <v>493</v>
      </c>
      <c r="D46" s="172">
        <v>3034</v>
      </c>
      <c r="E46" s="40"/>
      <c r="F46" s="47"/>
      <c r="G46" s="40"/>
      <c r="H46" s="40"/>
      <c r="I46" s="31"/>
    </row>
    <row r="47" spans="2:9" ht="31.5" customHeight="1">
      <c r="B47" s="126">
        <v>38</v>
      </c>
      <c r="C47" s="171" t="s">
        <v>494</v>
      </c>
      <c r="D47" s="172">
        <v>3035</v>
      </c>
      <c r="E47" s="40"/>
      <c r="F47" s="47"/>
      <c r="G47" s="40"/>
      <c r="H47" s="40"/>
      <c r="I47" s="31"/>
    </row>
    <row r="48" spans="2:9" ht="31.5" customHeight="1">
      <c r="B48" s="126">
        <v>39</v>
      </c>
      <c r="C48" s="171" t="s">
        <v>495</v>
      </c>
      <c r="D48" s="172">
        <v>3036</v>
      </c>
      <c r="E48" s="40"/>
      <c r="F48" s="47"/>
      <c r="G48" s="40"/>
      <c r="H48" s="40"/>
      <c r="I48" s="31"/>
    </row>
    <row r="49" spans="2:9" ht="31.5" customHeight="1">
      <c r="B49" s="126">
        <v>40</v>
      </c>
      <c r="C49" s="171" t="s">
        <v>496</v>
      </c>
      <c r="D49" s="172">
        <v>3037</v>
      </c>
      <c r="E49" s="40"/>
      <c r="F49" s="47"/>
      <c r="G49" s="40"/>
      <c r="H49" s="40"/>
      <c r="I49" s="31"/>
    </row>
    <row r="50" spans="2:9" ht="31.5" customHeight="1">
      <c r="B50" s="167">
        <v>41</v>
      </c>
      <c r="C50" s="168" t="s">
        <v>497</v>
      </c>
      <c r="D50" s="169">
        <v>3038</v>
      </c>
      <c r="E50" s="173"/>
      <c r="F50" s="174"/>
      <c r="G50" s="173"/>
      <c r="H50" s="173"/>
      <c r="I50" s="177"/>
    </row>
    <row r="51" spans="2:9" ht="31.5" customHeight="1">
      <c r="B51" s="167">
        <v>42</v>
      </c>
      <c r="C51" s="168" t="s">
        <v>498</v>
      </c>
      <c r="D51" s="169">
        <v>3039</v>
      </c>
      <c r="E51" s="173"/>
      <c r="F51" s="174"/>
      <c r="G51" s="173"/>
      <c r="H51" s="173"/>
      <c r="I51" s="177"/>
    </row>
    <row r="52" spans="2:9" ht="31.5" customHeight="1">
      <c r="B52" s="167">
        <v>43</v>
      </c>
      <c r="C52" s="168" t="s">
        <v>499</v>
      </c>
      <c r="D52" s="169">
        <v>3040</v>
      </c>
      <c r="E52" s="173">
        <f>E11+E24+E37</f>
        <v>446223</v>
      </c>
      <c r="F52" s="174">
        <f>F11+F24+F37</f>
        <v>506635</v>
      </c>
      <c r="G52" s="173">
        <f>G11+G24+G37</f>
        <v>377976</v>
      </c>
      <c r="H52" s="173">
        <f>H11+H24+H37</f>
        <v>326396</v>
      </c>
      <c r="I52" s="177">
        <f>H52/G52*100</f>
        <v>86.35363091836518</v>
      </c>
    </row>
    <row r="53" spans="2:9" ht="31.5" customHeight="1">
      <c r="B53" s="167">
        <v>44</v>
      </c>
      <c r="C53" s="168" t="s">
        <v>500</v>
      </c>
      <c r="D53" s="169">
        <v>3041</v>
      </c>
      <c r="E53" s="173">
        <f>E15+E30+E43</f>
        <v>444467</v>
      </c>
      <c r="F53" s="174">
        <f>F15+F30+F43</f>
        <v>506635</v>
      </c>
      <c r="G53" s="173">
        <f>G15+G30+G43</f>
        <v>377976</v>
      </c>
      <c r="H53" s="173">
        <f>H15+H30+H43</f>
        <v>328447</v>
      </c>
      <c r="I53" s="177">
        <f>H53/G53*100</f>
        <v>86.89625796346859</v>
      </c>
    </row>
    <row r="54" spans="2:9" ht="31.5" customHeight="1">
      <c r="B54" s="167">
        <v>45</v>
      </c>
      <c r="C54" s="168" t="s">
        <v>501</v>
      </c>
      <c r="D54" s="169">
        <v>3042</v>
      </c>
      <c r="E54" s="173">
        <v>1756</v>
      </c>
      <c r="F54" s="174"/>
      <c r="G54" s="173"/>
      <c r="H54" s="173"/>
      <c r="I54" s="177"/>
    </row>
    <row r="55" spans="2:9" ht="31.5" customHeight="1">
      <c r="B55" s="178">
        <v>46</v>
      </c>
      <c r="C55" s="168" t="s">
        <v>502</v>
      </c>
      <c r="D55" s="169">
        <v>3043</v>
      </c>
      <c r="E55" s="173">
        <f>IF(((E53-E52)&gt;0),E53-E52,0)</f>
        <v>0</v>
      </c>
      <c r="F55" s="174">
        <f>IF(((F53-F52)&gt;0),F53-F52,0)</f>
        <v>0</v>
      </c>
      <c r="G55" s="173">
        <f>IF(((G53-G52)&gt;0),G53-G52,0)</f>
        <v>0</v>
      </c>
      <c r="H55" s="173">
        <f>IF(((H53-H52)&gt;0),H53-H52,0)</f>
        <v>2051</v>
      </c>
      <c r="I55" s="177"/>
    </row>
    <row r="56" spans="2:9" ht="31.5" customHeight="1">
      <c r="B56" s="161">
        <v>47</v>
      </c>
      <c r="C56" s="175" t="s">
        <v>503</v>
      </c>
      <c r="D56" s="172">
        <v>3044</v>
      </c>
      <c r="E56" s="40">
        <v>1724</v>
      </c>
      <c r="F56" s="47">
        <v>1100</v>
      </c>
      <c r="G56" s="40">
        <v>1100</v>
      </c>
      <c r="H56" s="40">
        <v>3480</v>
      </c>
      <c r="I56" s="31">
        <f>H56/G56*100</f>
        <v>316.3636363636364</v>
      </c>
    </row>
    <row r="57" spans="2:9" ht="31.5" customHeight="1">
      <c r="B57" s="126">
        <v>48</v>
      </c>
      <c r="C57" s="175" t="s">
        <v>504</v>
      </c>
      <c r="D57" s="172">
        <v>3045</v>
      </c>
      <c r="E57" s="40"/>
      <c r="F57" s="47"/>
      <c r="G57" s="40"/>
      <c r="H57" s="40"/>
      <c r="I57" s="31"/>
    </row>
    <row r="58" spans="2:9" ht="31.5" customHeight="1">
      <c r="B58" s="126">
        <v>49</v>
      </c>
      <c r="C58" s="175" t="s">
        <v>505</v>
      </c>
      <c r="D58" s="172">
        <v>3046</v>
      </c>
      <c r="E58" s="53"/>
      <c r="F58" s="54"/>
      <c r="G58" s="53"/>
      <c r="H58" s="53"/>
      <c r="I58" s="31"/>
    </row>
    <row r="59" spans="2:9" ht="45" customHeight="1">
      <c r="B59" s="179">
        <v>50</v>
      </c>
      <c r="C59" s="180" t="s">
        <v>506</v>
      </c>
      <c r="D59" s="181">
        <v>3047</v>
      </c>
      <c r="E59" s="182">
        <f>E54-E55+E56+E57-E58</f>
        <v>3480</v>
      </c>
      <c r="F59" s="183">
        <f>F54-F55+F56+F57-F58</f>
        <v>1100</v>
      </c>
      <c r="G59" s="182">
        <f>G54-G55+G56+G57-G58</f>
        <v>1100</v>
      </c>
      <c r="H59" s="182">
        <f>H54-H55+H56+H57-H58</f>
        <v>1429</v>
      </c>
      <c r="I59" s="37">
        <f>H59/G59*100</f>
        <v>129.9090909090909</v>
      </c>
    </row>
    <row r="60" spans="2:9" ht="12.75">
      <c r="B60" s="184"/>
      <c r="C60" s="184"/>
      <c r="D60" s="184"/>
      <c r="E60" s="184"/>
      <c r="F60" s="184"/>
      <c r="G60" s="184"/>
      <c r="H60" s="184"/>
      <c r="I60" s="184"/>
    </row>
    <row r="61" spans="1:9" s="3" customFormat="1" ht="12.75">
      <c r="A61" s="185"/>
      <c r="B61" s="86"/>
      <c r="C61" s="86"/>
      <c r="D61" s="86"/>
      <c r="E61" s="86"/>
      <c r="F61" s="86"/>
      <c r="G61" s="86"/>
      <c r="H61" s="86"/>
      <c r="I61" s="86"/>
    </row>
    <row r="62" spans="1:9" s="3" customFormat="1" ht="15" customHeight="1">
      <c r="A62" s="185"/>
      <c r="B62" s="186" t="str">
        <f>'Биланс успеха'!B89</f>
        <v>Датум: 30. октобар 2020. године</v>
      </c>
      <c r="C62" s="186"/>
      <c r="D62" s="86"/>
      <c r="E62" s="86"/>
      <c r="F62" s="86"/>
      <c r="G62" s="187" t="s">
        <v>507</v>
      </c>
      <c r="H62" s="187"/>
      <c r="I62" s="187"/>
    </row>
    <row r="63" spans="1:9" s="3" customFormat="1" ht="12.75">
      <c r="A63" s="185"/>
      <c r="B63" s="86"/>
      <c r="C63" s="86"/>
      <c r="D63" s="86"/>
      <c r="E63" s="188" t="s">
        <v>508</v>
      </c>
      <c r="F63" s="86"/>
      <c r="G63" s="86"/>
      <c r="H63" s="86"/>
      <c r="I63" s="86"/>
    </row>
    <row r="64" spans="1:9" s="3" customFormat="1" ht="12.75">
      <c r="A64" s="185"/>
      <c r="B64" s="86"/>
      <c r="C64" s="86"/>
      <c r="D64" s="86"/>
      <c r="E64" s="86"/>
      <c r="F64" s="86"/>
      <c r="G64" s="86"/>
      <c r="H64" s="86"/>
      <c r="I64" s="86"/>
    </row>
    <row r="65" spans="2:9" ht="12.75">
      <c r="B65" s="184"/>
      <c r="C65" s="184"/>
      <c r="D65" s="184"/>
      <c r="E65" s="184"/>
      <c r="F65" s="184"/>
      <c r="G65" s="184"/>
      <c r="H65" s="184"/>
      <c r="I65" s="184"/>
    </row>
    <row r="66" spans="2:9" ht="12.75">
      <c r="B66" s="184"/>
      <c r="C66" s="184"/>
      <c r="D66" s="184"/>
      <c r="E66" s="184"/>
      <c r="F66" s="184"/>
      <c r="G66" s="184"/>
      <c r="H66" s="184"/>
      <c r="I66" s="184"/>
    </row>
    <row r="67" spans="2:9" ht="12.75">
      <c r="B67" s="184"/>
      <c r="C67" s="184"/>
      <c r="D67" s="184"/>
      <c r="E67" s="184"/>
      <c r="F67" s="184"/>
      <c r="G67" s="184"/>
      <c r="H67" s="184"/>
      <c r="I67" s="184"/>
    </row>
    <row r="72" ht="12.75">
      <c r="J72" s="176"/>
    </row>
  </sheetData>
  <sheetProtection selectLockedCells="1" selectUnlockedCells="1"/>
  <mergeCells count="11">
    <mergeCell ref="B5:I5"/>
    <mergeCell ref="B6:I6"/>
    <mergeCell ref="B8:B9"/>
    <mergeCell ref="C8:C9"/>
    <mergeCell ref="D8:D9"/>
    <mergeCell ref="E8:E9"/>
    <mergeCell ref="F8:F9"/>
    <mergeCell ref="G8:H8"/>
    <mergeCell ref="I8:I9"/>
    <mergeCell ref="B62:C62"/>
    <mergeCell ref="G62:I62"/>
  </mergeCells>
  <printOptions/>
  <pageMargins left="0.25" right="0.25" top="0.75" bottom="0.75" header="0.5118055555555555" footer="0.5118055555555555"/>
  <pageSetup horizontalDpi="300" verticalDpi="300" orientation="portrait" scale="35"/>
</worksheet>
</file>

<file path=xl/worksheets/sheet4.xml><?xml version="1.0" encoding="utf-8"?>
<worksheet xmlns="http://schemas.openxmlformats.org/spreadsheetml/2006/main" xmlns:r="http://schemas.openxmlformats.org/officeDocument/2006/relationships">
  <sheetPr>
    <tabColor indexed="9"/>
    <pageSetUpPr fitToPage="1"/>
  </sheetPr>
  <dimension ref="B1:S64"/>
  <sheetViews>
    <sheetView zoomScale="72" zoomScaleNormal="72" workbookViewId="0" topLeftCell="A1">
      <pane xSplit="1" ySplit="8" topLeftCell="B36" activePane="bottomRight" state="frozen"/>
      <selection pane="topLeft" activeCell="A1" sqref="A1"/>
      <selection pane="topRight" activeCell="B1" sqref="B1"/>
      <selection pane="bottomLeft" activeCell="A36" sqref="A36"/>
      <selection pane="bottomRight" activeCell="G31" sqref="G31"/>
    </sheetView>
  </sheetViews>
  <sheetFormatPr defaultColWidth="9.140625" defaultRowHeight="12.75"/>
  <cols>
    <col min="1" max="1" width="9.140625" style="3" customWidth="1"/>
    <col min="2" max="2" width="6.140625" style="3" customWidth="1"/>
    <col min="3" max="3" width="81.28125" style="3" customWidth="1"/>
    <col min="4" max="4" width="20.8515625" style="189" customWidth="1"/>
    <col min="5" max="7" width="20.7109375" style="86" customWidth="1"/>
    <col min="8" max="8" width="21.28125" style="86" customWidth="1"/>
    <col min="9" max="9" width="30.28125" style="190" customWidth="1"/>
    <col min="10" max="11" width="16.57421875" style="3" customWidth="1"/>
    <col min="12" max="12" width="11.28125" style="3" customWidth="1"/>
    <col min="13" max="13" width="12.421875" style="3" customWidth="1"/>
    <col min="14" max="14" width="14.421875" style="3" customWidth="1"/>
    <col min="15" max="15" width="15.140625" style="3" customWidth="1"/>
    <col min="16" max="16" width="11.28125" style="3" customWidth="1"/>
    <col min="17" max="17" width="13.140625" style="3" customWidth="1"/>
    <col min="18" max="18" width="13.00390625" style="3" customWidth="1"/>
    <col min="19" max="19" width="14.140625" style="3" customWidth="1"/>
    <col min="20" max="20" width="26.57421875" style="3" customWidth="1"/>
    <col min="21" max="16384" width="9.140625" style="3" customWidth="1"/>
  </cols>
  <sheetData>
    <row r="1" ht="12.75">
      <c r="H1" s="153" t="s">
        <v>509</v>
      </c>
    </row>
    <row r="2" spans="2:4" ht="12.75">
      <c r="B2" s="191" t="s">
        <v>510</v>
      </c>
      <c r="C2" s="191"/>
      <c r="D2" s="86"/>
    </row>
    <row r="3" spans="2:3" ht="12.75">
      <c r="B3" s="191" t="s">
        <v>511</v>
      </c>
      <c r="C3" s="191"/>
    </row>
    <row r="5" spans="2:8" ht="12.75">
      <c r="B5" s="11" t="s">
        <v>512</v>
      </c>
      <c r="C5" s="11"/>
      <c r="D5" s="11"/>
      <c r="E5" s="11"/>
      <c r="F5" s="11"/>
      <c r="G5" s="11"/>
      <c r="H5" s="11"/>
    </row>
    <row r="6" spans="3:8" ht="12.75">
      <c r="C6" s="7"/>
      <c r="D6" s="192"/>
      <c r="E6" s="154"/>
      <c r="F6" s="154"/>
      <c r="G6" s="154"/>
      <c r="H6" s="88" t="s">
        <v>513</v>
      </c>
    </row>
    <row r="7" spans="2:19" ht="25.5" customHeight="1">
      <c r="B7" s="193" t="s">
        <v>514</v>
      </c>
      <c r="C7" s="194" t="s">
        <v>515</v>
      </c>
      <c r="D7" s="15" t="s">
        <v>10</v>
      </c>
      <c r="E7" s="15" t="s">
        <v>11</v>
      </c>
      <c r="F7" s="195" t="s">
        <v>454</v>
      </c>
      <c r="G7" s="195"/>
      <c r="H7" s="196" t="s">
        <v>516</v>
      </c>
      <c r="I7" s="197"/>
      <c r="J7" s="198"/>
      <c r="K7" s="199"/>
      <c r="L7" s="198"/>
      <c r="M7" s="199"/>
      <c r="N7" s="198"/>
      <c r="O7" s="199"/>
      <c r="P7" s="198"/>
      <c r="Q7" s="199"/>
      <c r="R7" s="199"/>
      <c r="S7" s="199"/>
    </row>
    <row r="8" spans="2:19" ht="63" customHeight="1">
      <c r="B8" s="193"/>
      <c r="C8" s="194"/>
      <c r="D8" s="15"/>
      <c r="E8" s="15"/>
      <c r="F8" s="18" t="s">
        <v>14</v>
      </c>
      <c r="G8" s="200" t="s">
        <v>15</v>
      </c>
      <c r="H8" s="196"/>
      <c r="I8" s="197"/>
      <c r="J8" s="198"/>
      <c r="K8" s="198"/>
      <c r="L8" s="198"/>
      <c r="M8" s="198"/>
      <c r="N8" s="198"/>
      <c r="O8" s="199"/>
      <c r="P8" s="198"/>
      <c r="Q8" s="199"/>
      <c r="R8" s="199"/>
      <c r="S8" s="199"/>
    </row>
    <row r="9" spans="2:8" ht="35.25" customHeight="1">
      <c r="B9" s="201" t="s">
        <v>517</v>
      </c>
      <c r="C9" s="202" t="s">
        <v>518</v>
      </c>
      <c r="D9" s="203">
        <v>106231067.92</v>
      </c>
      <c r="E9" s="203">
        <v>133621711</v>
      </c>
      <c r="F9" s="203">
        <v>100143145</v>
      </c>
      <c r="G9" s="204">
        <v>113024811</v>
      </c>
      <c r="H9" s="205">
        <f>G9/F9*100</f>
        <v>112.8632528966411</v>
      </c>
    </row>
    <row r="10" spans="2:11" ht="35.25" customHeight="1">
      <c r="B10" s="206" t="s">
        <v>519</v>
      </c>
      <c r="C10" s="207" t="s">
        <v>520</v>
      </c>
      <c r="D10" s="40">
        <v>145508894.31</v>
      </c>
      <c r="E10" s="40">
        <v>190888158</v>
      </c>
      <c r="F10" s="40">
        <v>143061636</v>
      </c>
      <c r="G10" s="40">
        <v>143056908</v>
      </c>
      <c r="H10" s="205">
        <f>G10/F10*100</f>
        <v>99.99669513076168</v>
      </c>
      <c r="J10" s="208"/>
      <c r="K10" s="208"/>
    </row>
    <row r="11" spans="2:8" ht="35.25" customHeight="1">
      <c r="B11" s="206" t="s">
        <v>521</v>
      </c>
      <c r="C11" s="207" t="s">
        <v>522</v>
      </c>
      <c r="D11" s="40">
        <f>24896191.85+145508894</f>
        <v>170405085.85</v>
      </c>
      <c r="E11" s="47">
        <v>222671035</v>
      </c>
      <c r="F11" s="47">
        <v>166877898</v>
      </c>
      <c r="G11" s="40">
        <v>166875883</v>
      </c>
      <c r="H11" s="205">
        <f>G11/F11*100</f>
        <v>99.99879253033257</v>
      </c>
    </row>
    <row r="12" spans="2:8" ht="35.25" customHeight="1">
      <c r="B12" s="206" t="s">
        <v>523</v>
      </c>
      <c r="C12" s="207" t="s">
        <v>524</v>
      </c>
      <c r="D12" s="40">
        <v>232</v>
      </c>
      <c r="E12" s="40">
        <v>232</v>
      </c>
      <c r="F12" s="40">
        <v>232</v>
      </c>
      <c r="G12" s="47">
        <f>G13+G14</f>
        <v>242</v>
      </c>
      <c r="H12" s="205">
        <f>G12/F12*100</f>
        <v>104.3103448275862</v>
      </c>
    </row>
    <row r="13" spans="2:8" ht="35.25" customHeight="1">
      <c r="B13" s="206" t="s">
        <v>525</v>
      </c>
      <c r="C13" s="209" t="s">
        <v>526</v>
      </c>
      <c r="D13" s="40">
        <v>210</v>
      </c>
      <c r="E13" s="40">
        <v>210</v>
      </c>
      <c r="F13" s="40">
        <v>210</v>
      </c>
      <c r="G13" s="47">
        <v>210</v>
      </c>
      <c r="H13" s="205">
        <f>G13/F13*100</f>
        <v>100</v>
      </c>
    </row>
    <row r="14" spans="2:8" ht="35.25" customHeight="1">
      <c r="B14" s="206" t="s">
        <v>527</v>
      </c>
      <c r="C14" s="209" t="s">
        <v>528</v>
      </c>
      <c r="D14" s="40">
        <v>22</v>
      </c>
      <c r="E14" s="40">
        <v>22</v>
      </c>
      <c r="F14" s="40">
        <v>22</v>
      </c>
      <c r="G14" s="47">
        <v>32</v>
      </c>
      <c r="H14" s="205">
        <f>G14/F14*100</f>
        <v>145.45454545454547</v>
      </c>
    </row>
    <row r="15" spans="2:8" ht="35.25" customHeight="1">
      <c r="B15" s="206" t="s">
        <v>529</v>
      </c>
      <c r="C15" s="210" t="s">
        <v>530</v>
      </c>
      <c r="D15" s="40"/>
      <c r="E15" s="40"/>
      <c r="F15" s="40"/>
      <c r="G15" s="40"/>
      <c r="H15" s="205"/>
    </row>
    <row r="16" spans="2:8" ht="35.25" customHeight="1">
      <c r="B16" s="206" t="s">
        <v>531</v>
      </c>
      <c r="C16" s="210" t="s">
        <v>532</v>
      </c>
      <c r="D16" s="53"/>
      <c r="E16" s="53"/>
      <c r="F16" s="40"/>
      <c r="G16" s="40"/>
      <c r="H16" s="205"/>
    </row>
    <row r="17" spans="2:8" ht="35.25" customHeight="1">
      <c r="B17" s="206" t="s">
        <v>533</v>
      </c>
      <c r="C17" s="210" t="s">
        <v>534</v>
      </c>
      <c r="D17" s="53"/>
      <c r="E17" s="53"/>
      <c r="F17" s="40"/>
      <c r="G17" s="40"/>
      <c r="H17" s="205"/>
    </row>
    <row r="18" spans="2:8" ht="35.25" customHeight="1">
      <c r="B18" s="206" t="s">
        <v>535</v>
      </c>
      <c r="C18" s="210" t="s">
        <v>536</v>
      </c>
      <c r="D18" s="53"/>
      <c r="E18" s="53"/>
      <c r="F18" s="40"/>
      <c r="G18" s="40"/>
      <c r="H18" s="205"/>
    </row>
    <row r="19" spans="2:8" ht="35.25" customHeight="1">
      <c r="B19" s="206" t="s">
        <v>537</v>
      </c>
      <c r="C19" s="207" t="s">
        <v>538</v>
      </c>
      <c r="D19" s="53"/>
      <c r="E19" s="53"/>
      <c r="F19" s="40"/>
      <c r="G19" s="40"/>
      <c r="H19" s="205"/>
    </row>
    <row r="20" spans="2:8" ht="35.25" customHeight="1">
      <c r="B20" s="206" t="s">
        <v>539</v>
      </c>
      <c r="C20" s="207" t="s">
        <v>540</v>
      </c>
      <c r="D20" s="40"/>
      <c r="E20" s="40"/>
      <c r="F20" s="40"/>
      <c r="G20" s="40"/>
      <c r="H20" s="205"/>
    </row>
    <row r="21" spans="2:8" ht="35.25" customHeight="1">
      <c r="B21" s="206" t="s">
        <v>541</v>
      </c>
      <c r="C21" s="207" t="s">
        <v>542</v>
      </c>
      <c r="D21" s="40"/>
      <c r="E21" s="40"/>
      <c r="F21" s="40"/>
      <c r="G21" s="40"/>
      <c r="H21" s="205"/>
    </row>
    <row r="22" spans="2:8" ht="35.25" customHeight="1">
      <c r="B22" s="206" t="s">
        <v>543</v>
      </c>
      <c r="C22" s="210" t="s">
        <v>544</v>
      </c>
      <c r="D22" s="40"/>
      <c r="E22" s="40"/>
      <c r="F22" s="40"/>
      <c r="G22" s="40"/>
      <c r="H22" s="205"/>
    </row>
    <row r="23" spans="2:8" ht="35.25" customHeight="1">
      <c r="B23" s="206" t="s">
        <v>545</v>
      </c>
      <c r="C23" s="207" t="s">
        <v>546</v>
      </c>
      <c r="D23" s="40"/>
      <c r="E23" s="40"/>
      <c r="F23" s="40"/>
      <c r="G23" s="40"/>
      <c r="H23" s="205"/>
    </row>
    <row r="24" spans="2:8" ht="35.25" customHeight="1">
      <c r="B24" s="206" t="s">
        <v>547</v>
      </c>
      <c r="C24" s="207" t="s">
        <v>548</v>
      </c>
      <c r="D24" s="40"/>
      <c r="E24" s="40"/>
      <c r="F24" s="40"/>
      <c r="G24" s="40"/>
      <c r="H24" s="205"/>
    </row>
    <row r="25" spans="2:8" ht="35.25" customHeight="1">
      <c r="B25" s="206" t="s">
        <v>549</v>
      </c>
      <c r="C25" s="207" t="s">
        <v>550</v>
      </c>
      <c r="D25" s="211"/>
      <c r="E25" s="164"/>
      <c r="F25" s="164"/>
      <c r="G25" s="40"/>
      <c r="H25" s="205"/>
    </row>
    <row r="26" spans="2:8" ht="35.25" customHeight="1">
      <c r="B26" s="206" t="s">
        <v>551</v>
      </c>
      <c r="C26" s="207" t="s">
        <v>552</v>
      </c>
      <c r="D26" s="211"/>
      <c r="E26" s="164"/>
      <c r="F26" s="164"/>
      <c r="G26" s="40"/>
      <c r="H26" s="205"/>
    </row>
    <row r="27" spans="2:8" ht="35.25" customHeight="1">
      <c r="B27" s="206" t="s">
        <v>553</v>
      </c>
      <c r="C27" s="207" t="s">
        <v>554</v>
      </c>
      <c r="D27" s="40">
        <v>341414</v>
      </c>
      <c r="E27" s="40">
        <v>341772</v>
      </c>
      <c r="F27" s="40">
        <v>256329</v>
      </c>
      <c r="G27" s="47">
        <v>179245</v>
      </c>
      <c r="H27" s="205">
        <f>G27/F27*100</f>
        <v>69.92771009132794</v>
      </c>
    </row>
    <row r="28" spans="2:8" ht="35.25" customHeight="1">
      <c r="B28" s="206" t="s">
        <v>555</v>
      </c>
      <c r="C28" s="207" t="s">
        <v>556</v>
      </c>
      <c r="D28" s="40">
        <v>3</v>
      </c>
      <c r="E28" s="40">
        <v>3</v>
      </c>
      <c r="F28" s="40">
        <v>3</v>
      </c>
      <c r="G28" s="40">
        <v>2</v>
      </c>
      <c r="H28" s="205">
        <f>G28/F28*100</f>
        <v>66.66666666666666</v>
      </c>
    </row>
    <row r="29" spans="2:8" ht="35.25" customHeight="1">
      <c r="B29" s="206" t="s">
        <v>557</v>
      </c>
      <c r="C29" s="207" t="s">
        <v>558</v>
      </c>
      <c r="D29" s="47">
        <v>7200505</v>
      </c>
      <c r="E29" s="40">
        <v>7200000</v>
      </c>
      <c r="F29" s="40">
        <v>5400000</v>
      </c>
      <c r="G29" s="40">
        <v>5296764</v>
      </c>
      <c r="H29" s="205">
        <f>G29/F29*100</f>
        <v>98.08822222222221</v>
      </c>
    </row>
    <row r="30" spans="2:8" ht="35.25" customHeight="1">
      <c r="B30" s="206" t="s">
        <v>559</v>
      </c>
      <c r="C30" s="207" t="s">
        <v>560</v>
      </c>
      <c r="D30" s="47">
        <v>563654</v>
      </c>
      <c r="E30" s="40">
        <v>690000</v>
      </c>
      <c r="F30" s="40">
        <v>517500</v>
      </c>
      <c r="G30" s="40">
        <v>186348</v>
      </c>
      <c r="H30" s="205">
        <f>G30/F30*100</f>
        <v>36.009275362318846</v>
      </c>
    </row>
    <row r="31" spans="2:9" s="83" customFormat="1" ht="35.25" customHeight="1">
      <c r="B31" s="206" t="s">
        <v>561</v>
      </c>
      <c r="C31" s="207" t="s">
        <v>562</v>
      </c>
      <c r="D31" s="47">
        <v>62606</v>
      </c>
      <c r="E31" s="40">
        <v>100000</v>
      </c>
      <c r="F31" s="40">
        <v>75000</v>
      </c>
      <c r="G31" s="40">
        <v>37770</v>
      </c>
      <c r="H31" s="205">
        <f>G31/F31*100</f>
        <v>50.36000000000001</v>
      </c>
      <c r="I31" s="212"/>
    </row>
    <row r="32" spans="2:8" ht="35.25" customHeight="1">
      <c r="B32" s="206" t="s">
        <v>563</v>
      </c>
      <c r="C32" s="207" t="s">
        <v>564</v>
      </c>
      <c r="D32" s="47">
        <v>313107</v>
      </c>
      <c r="E32" s="40"/>
      <c r="F32" s="40"/>
      <c r="G32" s="40"/>
      <c r="H32" s="205"/>
    </row>
    <row r="33" spans="2:8" ht="35.25" customHeight="1">
      <c r="B33" s="206" t="s">
        <v>565</v>
      </c>
      <c r="C33" s="207" t="s">
        <v>566</v>
      </c>
      <c r="D33" s="47">
        <v>8</v>
      </c>
      <c r="E33" s="47"/>
      <c r="F33" s="40"/>
      <c r="G33" s="40"/>
      <c r="H33" s="205"/>
    </row>
    <row r="34" spans="2:8" ht="35.25" customHeight="1">
      <c r="B34" s="206" t="s">
        <v>567</v>
      </c>
      <c r="C34" s="207" t="s">
        <v>568</v>
      </c>
      <c r="D34" s="47">
        <v>30520</v>
      </c>
      <c r="E34" s="40">
        <v>528000</v>
      </c>
      <c r="F34" s="40">
        <v>304000</v>
      </c>
      <c r="G34" s="40">
        <v>496941</v>
      </c>
      <c r="H34" s="205">
        <f>G34/F34*100</f>
        <v>163.4674342105263</v>
      </c>
    </row>
    <row r="35" spans="2:8" ht="35.25" customHeight="1">
      <c r="B35" s="206" t="s">
        <v>569</v>
      </c>
      <c r="C35" s="207" t="s">
        <v>566</v>
      </c>
      <c r="D35" s="47">
        <v>20</v>
      </c>
      <c r="E35" s="40">
        <v>12</v>
      </c>
      <c r="F35" s="40">
        <v>7</v>
      </c>
      <c r="G35" s="47">
        <v>9</v>
      </c>
      <c r="H35" s="205">
        <f>G35/F35*100</f>
        <v>128.57142857142858</v>
      </c>
    </row>
    <row r="36" spans="2:8" ht="35.25" customHeight="1">
      <c r="B36" s="206" t="s">
        <v>570</v>
      </c>
      <c r="C36" s="207" t="s">
        <v>571</v>
      </c>
      <c r="D36" s="47"/>
      <c r="E36" s="40"/>
      <c r="F36" s="40"/>
      <c r="G36" s="40"/>
      <c r="H36" s="205"/>
    </row>
    <row r="37" spans="2:8" ht="35.25" customHeight="1">
      <c r="B37" s="206" t="s">
        <v>572</v>
      </c>
      <c r="C37" s="207" t="s">
        <v>573</v>
      </c>
      <c r="D37" s="47">
        <v>1031178</v>
      </c>
      <c r="E37" s="40">
        <v>1200000</v>
      </c>
      <c r="F37" s="40">
        <v>900000</v>
      </c>
      <c r="G37" s="40">
        <v>923468</v>
      </c>
      <c r="H37" s="205">
        <f>G37/F37*100</f>
        <v>102.60755555555556</v>
      </c>
    </row>
    <row r="38" spans="2:8" ht="35.25" customHeight="1">
      <c r="B38" s="206" t="s">
        <v>574</v>
      </c>
      <c r="C38" s="207" t="s">
        <v>575</v>
      </c>
      <c r="D38" s="47"/>
      <c r="E38" s="40"/>
      <c r="F38" s="40"/>
      <c r="G38" s="40"/>
      <c r="H38" s="213"/>
    </row>
    <row r="39" spans="2:8" ht="35.25" customHeight="1">
      <c r="B39" s="206" t="s">
        <v>576</v>
      </c>
      <c r="C39" s="207" t="s">
        <v>577</v>
      </c>
      <c r="D39" s="47">
        <v>843525</v>
      </c>
      <c r="E39" s="40">
        <v>200000</v>
      </c>
      <c r="F39" s="40">
        <v>150000</v>
      </c>
      <c r="G39" s="40">
        <v>52918</v>
      </c>
      <c r="H39" s="213">
        <f>G39/F39*100</f>
        <v>35.278666666666666</v>
      </c>
    </row>
    <row r="40" spans="2:8" ht="35.25" customHeight="1">
      <c r="B40" s="214" t="s">
        <v>578</v>
      </c>
      <c r="C40" s="207" t="s">
        <v>579</v>
      </c>
      <c r="D40" s="47">
        <v>11053777</v>
      </c>
      <c r="E40" s="40">
        <v>10775110</v>
      </c>
      <c r="F40" s="40">
        <v>7245333</v>
      </c>
      <c r="G40" s="40">
        <v>5480444</v>
      </c>
      <c r="H40" s="213">
        <f>G40/F40*100</f>
        <v>75.64102298679715</v>
      </c>
    </row>
    <row r="41" spans="2:8" ht="35.25" customHeight="1">
      <c r="B41" s="215" t="s">
        <v>580</v>
      </c>
      <c r="C41" s="216" t="s">
        <v>566</v>
      </c>
      <c r="D41" s="217">
        <v>232</v>
      </c>
      <c r="E41" s="217">
        <v>232</v>
      </c>
      <c r="F41" s="217">
        <v>156</v>
      </c>
      <c r="G41" s="217">
        <v>118</v>
      </c>
      <c r="H41" s="213">
        <f>G41/F41*100</f>
        <v>75.64102564102564</v>
      </c>
    </row>
    <row r="42" spans="2:8" ht="12.75">
      <c r="B42" s="49"/>
      <c r="C42" s="25"/>
      <c r="D42" s="218"/>
      <c r="E42" s="219"/>
      <c r="F42" s="219"/>
      <c r="G42" s="219"/>
      <c r="H42" s="220"/>
    </row>
    <row r="43" spans="2:8" ht="12.75">
      <c r="B43" s="49"/>
      <c r="C43" s="25" t="s">
        <v>581</v>
      </c>
      <c r="D43"/>
      <c r="E43"/>
      <c r="F43" s="219"/>
      <c r="G43" s="219"/>
      <c r="H43" s="220"/>
    </row>
    <row r="44" spans="2:8" ht="27" customHeight="1">
      <c r="B44" s="49"/>
      <c r="C44" s="221" t="s">
        <v>582</v>
      </c>
      <c r="D44" s="221"/>
      <c r="E44" s="221"/>
      <c r="F44" s="221"/>
      <c r="G44" s="220"/>
      <c r="H44" s="220"/>
    </row>
    <row r="45" spans="2:8" ht="12.75">
      <c r="B45" s="49"/>
      <c r="C45" s="25"/>
      <c r="D45" s="222"/>
      <c r="E45" s="223"/>
      <c r="F45" s="220"/>
      <c r="G45" s="220"/>
      <c r="H45" s="220"/>
    </row>
    <row r="46" spans="2:8" ht="15" customHeight="1">
      <c r="B46" s="221" t="str">
        <f>'Биланс успеха'!B89</f>
        <v>Датум: 30. октобар 2020. године</v>
      </c>
      <c r="C46" s="221"/>
      <c r="D46" s="86"/>
      <c r="E46" s="187" t="s">
        <v>583</v>
      </c>
      <c r="F46" s="187"/>
      <c r="G46" s="187"/>
      <c r="H46" s="187"/>
    </row>
    <row r="47" ht="24" customHeight="1">
      <c r="D47" s="188" t="s">
        <v>508</v>
      </c>
    </row>
    <row r="48" spans="2:8" ht="12.75">
      <c r="B48" s="49"/>
      <c r="C48" s="25"/>
      <c r="D48" s="222"/>
      <c r="E48" s="223"/>
      <c r="F48" s="220"/>
      <c r="G48" s="220"/>
      <c r="H48" s="220"/>
    </row>
    <row r="49" spans="2:8" ht="12.75">
      <c r="B49" s="49"/>
      <c r="F49" s="220"/>
      <c r="G49" s="220"/>
      <c r="H49" s="220"/>
    </row>
    <row r="50" spans="2:8" ht="12.75">
      <c r="B50" s="49"/>
      <c r="F50" s="220"/>
      <c r="G50" s="220"/>
      <c r="H50" s="220"/>
    </row>
    <row r="51" spans="2:8" ht="12.75">
      <c r="B51" s="49"/>
      <c r="F51" s="220"/>
      <c r="G51" s="220"/>
      <c r="H51" s="220"/>
    </row>
    <row r="52" spans="2:8" ht="12.75">
      <c r="B52" s="49"/>
      <c r="C52" s="25"/>
      <c r="D52" s="222"/>
      <c r="E52" s="223"/>
      <c r="F52" s="220"/>
      <c r="G52" s="220"/>
      <c r="H52" s="220"/>
    </row>
    <row r="53" spans="2:8" ht="12.75">
      <c r="B53" s="49"/>
      <c r="C53" s="25"/>
      <c r="D53" s="222"/>
      <c r="E53" s="223"/>
      <c r="F53" s="220"/>
      <c r="G53" s="220"/>
      <c r="H53" s="220"/>
    </row>
    <row r="54" spans="2:8" ht="12.75">
      <c r="B54" s="49"/>
      <c r="C54" s="25"/>
      <c r="D54" s="222"/>
      <c r="E54" s="223"/>
      <c r="F54" s="220"/>
      <c r="G54" s="220"/>
      <c r="H54" s="220"/>
    </row>
    <row r="55" spans="2:8" ht="12.75">
      <c r="B55" s="49"/>
      <c r="C55" s="25"/>
      <c r="D55" s="222"/>
      <c r="E55" s="223"/>
      <c r="F55" s="220"/>
      <c r="G55" s="220"/>
      <c r="H55" s="220"/>
    </row>
    <row r="56" spans="2:8" ht="12.75">
      <c r="B56" s="49"/>
      <c r="C56" s="25"/>
      <c r="D56" s="222"/>
      <c r="E56" s="223"/>
      <c r="F56" s="220"/>
      <c r="G56" s="220"/>
      <c r="H56" s="220"/>
    </row>
    <row r="57" spans="2:8" ht="12.75">
      <c r="B57" s="49"/>
      <c r="C57" s="25"/>
      <c r="D57" s="222"/>
      <c r="E57" s="223"/>
      <c r="F57" s="220"/>
      <c r="G57" s="220"/>
      <c r="H57" s="220"/>
    </row>
    <row r="58" spans="2:8" ht="12.75">
      <c r="B58" s="49"/>
      <c r="F58" s="220"/>
      <c r="G58" s="220"/>
      <c r="H58" s="220"/>
    </row>
    <row r="59" spans="2:8" ht="12.75">
      <c r="B59" s="49"/>
      <c r="F59" s="220"/>
      <c r="G59" s="220"/>
      <c r="H59" s="220"/>
    </row>
    <row r="60" spans="2:8" ht="12.75">
      <c r="B60" s="49"/>
      <c r="F60" s="220"/>
      <c r="G60" s="220"/>
      <c r="H60" s="220"/>
    </row>
    <row r="61" spans="2:8" ht="12.75">
      <c r="B61" s="49"/>
      <c r="C61" s="25"/>
      <c r="D61" s="222"/>
      <c r="E61" s="223"/>
      <c r="F61" s="220"/>
      <c r="G61" s="220"/>
      <c r="H61" s="220"/>
    </row>
    <row r="62" spans="2:8" ht="12.75">
      <c r="B62" s="49"/>
      <c r="C62" s="25"/>
      <c r="D62" s="222"/>
      <c r="E62" s="223"/>
      <c r="F62" s="220"/>
      <c r="G62" s="220"/>
      <c r="H62" s="220"/>
    </row>
    <row r="63" spans="2:8" ht="12.75">
      <c r="B63" s="49"/>
      <c r="C63" s="25"/>
      <c r="D63" s="222"/>
      <c r="E63" s="223"/>
      <c r="F63" s="220"/>
      <c r="G63" s="220"/>
      <c r="H63" s="220"/>
    </row>
    <row r="64" spans="2:8" ht="12.75">
      <c r="B64" s="49"/>
      <c r="C64" s="25"/>
      <c r="D64" s="222"/>
      <c r="E64" s="223"/>
      <c r="F64" s="220"/>
      <c r="G64" s="220"/>
      <c r="H64" s="220"/>
    </row>
  </sheetData>
  <sheetProtection selectLockedCells="1" selectUnlockedCells="1"/>
  <mergeCells count="23">
    <mergeCell ref="B2:C2"/>
    <mergeCell ref="B3:C3"/>
    <mergeCell ref="B5:H5"/>
    <mergeCell ref="B7:B8"/>
    <mergeCell ref="C7:C8"/>
    <mergeCell ref="D7:D8"/>
    <mergeCell ref="E7:E8"/>
    <mergeCell ref="F7:G7"/>
    <mergeCell ref="H7:H8"/>
    <mergeCell ref="I7:I8"/>
    <mergeCell ref="J7:J8"/>
    <mergeCell ref="K7:K8"/>
    <mergeCell ref="L7:L8"/>
    <mergeCell ref="M7:M8"/>
    <mergeCell ref="N7:N8"/>
    <mergeCell ref="O7:O8"/>
    <mergeCell ref="P7:P8"/>
    <mergeCell ref="Q7:Q8"/>
    <mergeCell ref="R7:R8"/>
    <mergeCell ref="S7:S8"/>
    <mergeCell ref="C44:F44"/>
    <mergeCell ref="B46:C46"/>
    <mergeCell ref="E46:H46"/>
  </mergeCells>
  <printOptions/>
  <pageMargins left="0.75" right="0.75" top="1" bottom="1" header="0.5118055555555555" footer="0.511805555555555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tabColor indexed="9"/>
    <pageSetUpPr fitToPage="1"/>
  </sheetPr>
  <dimension ref="B2:R43"/>
  <sheetViews>
    <sheetView zoomScale="72" zoomScaleNormal="72" zoomScaleSheetLayoutView="86" workbookViewId="0" topLeftCell="A1">
      <selection activeCell="E32" sqref="E32"/>
    </sheetView>
  </sheetViews>
  <sheetFormatPr defaultColWidth="9.140625" defaultRowHeight="12.75"/>
  <cols>
    <col min="1" max="1" width="7.7109375" style="3" customWidth="1"/>
    <col min="2" max="2" width="9.140625" style="3" customWidth="1"/>
    <col min="3" max="3" width="58.7109375" style="3" customWidth="1"/>
    <col min="4" max="4" width="41.7109375" style="3" customWidth="1"/>
    <col min="5" max="5" width="43.57421875" style="3" customWidth="1"/>
    <col min="6" max="6" width="35.00390625" style="3" customWidth="1"/>
    <col min="7" max="7" width="14.7109375" style="3" customWidth="1"/>
    <col min="8" max="8" width="15.8515625" style="3" customWidth="1"/>
    <col min="9" max="9" width="12.28125" style="3" customWidth="1"/>
    <col min="10" max="10" width="13.421875" style="3" customWidth="1"/>
    <col min="11" max="11" width="11.28125" style="3" customWidth="1"/>
    <col min="12" max="12" width="12.421875" style="3" customWidth="1"/>
    <col min="13" max="13" width="14.421875" style="3" customWidth="1"/>
    <col min="14" max="14" width="15.140625" style="3" customWidth="1"/>
    <col min="15" max="15" width="11.28125" style="3" customWidth="1"/>
    <col min="16" max="16" width="13.140625" style="3" customWidth="1"/>
    <col min="17" max="17" width="13.00390625" style="3" customWidth="1"/>
    <col min="18" max="18" width="14.140625" style="3" customWidth="1"/>
    <col min="19" max="19" width="26.57421875" style="3" customWidth="1"/>
    <col min="20" max="16384" width="9.140625" style="3" customWidth="1"/>
  </cols>
  <sheetData>
    <row r="2" ht="12.75">
      <c r="F2" s="224" t="s">
        <v>584</v>
      </c>
    </row>
    <row r="3" spans="2:3" s="7" customFormat="1" ht="12.75">
      <c r="B3" s="7" t="s">
        <v>1</v>
      </c>
      <c r="C3" s="3" t="s">
        <v>2</v>
      </c>
    </row>
    <row r="4" spans="2:3" s="7" customFormat="1" ht="12.75">
      <c r="B4" s="7" t="s">
        <v>3</v>
      </c>
      <c r="C4" s="9" t="s">
        <v>4</v>
      </c>
    </row>
    <row r="7" spans="2:8" ht="12.75">
      <c r="B7" s="225" t="s">
        <v>585</v>
      </c>
      <c r="C7" s="225"/>
      <c r="D7" s="225"/>
      <c r="E7" s="225"/>
      <c r="F7" s="225"/>
      <c r="G7" s="226"/>
      <c r="H7" s="226"/>
    </row>
    <row r="8" spans="3:7" ht="16.5" customHeight="1">
      <c r="C8" s="227"/>
      <c r="D8" s="227"/>
      <c r="E8" s="227"/>
      <c r="F8" s="227"/>
      <c r="G8" s="7"/>
    </row>
    <row r="9" spans="2:18" ht="25.5" customHeight="1">
      <c r="B9" s="13" t="s">
        <v>514</v>
      </c>
      <c r="C9" s="14" t="s">
        <v>586</v>
      </c>
      <c r="D9" s="14" t="s">
        <v>587</v>
      </c>
      <c r="E9" s="14" t="s">
        <v>588</v>
      </c>
      <c r="F9" s="228" t="s">
        <v>589</v>
      </c>
      <c r="G9" s="229"/>
      <c r="H9" s="229"/>
      <c r="I9" s="198"/>
      <c r="J9" s="199"/>
      <c r="K9" s="198"/>
      <c r="L9" s="199"/>
      <c r="M9" s="198"/>
      <c r="N9" s="199"/>
      <c r="O9" s="198"/>
      <c r="P9" s="199"/>
      <c r="Q9" s="199"/>
      <c r="R9" s="199"/>
    </row>
    <row r="10" spans="2:18" ht="36.75" customHeight="1">
      <c r="B10" s="13"/>
      <c r="C10" s="14"/>
      <c r="D10" s="14"/>
      <c r="E10" s="14"/>
      <c r="F10" s="228"/>
      <c r="G10" s="230"/>
      <c r="H10" s="229"/>
      <c r="I10" s="198"/>
      <c r="J10" s="198"/>
      <c r="K10" s="198"/>
      <c r="L10" s="198"/>
      <c r="M10" s="198"/>
      <c r="N10" s="199"/>
      <c r="O10" s="198"/>
      <c r="P10" s="199"/>
      <c r="Q10" s="199"/>
      <c r="R10" s="199"/>
    </row>
    <row r="11" spans="2:18" s="231" customFormat="1" ht="36.75" customHeight="1">
      <c r="B11" s="232"/>
      <c r="C11" s="233" t="s">
        <v>590</v>
      </c>
      <c r="D11" s="234">
        <v>210</v>
      </c>
      <c r="E11" s="234">
        <v>22</v>
      </c>
      <c r="F11" s="235"/>
      <c r="G11" s="236"/>
      <c r="H11" s="236"/>
      <c r="I11" s="237"/>
      <c r="J11" s="237"/>
      <c r="K11" s="237"/>
      <c r="L11" s="237"/>
      <c r="M11" s="237"/>
      <c r="N11" s="238"/>
      <c r="O11" s="237"/>
      <c r="P11" s="238"/>
      <c r="Q11" s="238"/>
      <c r="R11" s="238"/>
    </row>
    <row r="12" spans="2:6" s="231" customFormat="1" ht="12.75">
      <c r="B12" s="239"/>
      <c r="C12" s="240" t="s">
        <v>591</v>
      </c>
      <c r="D12" s="241"/>
      <c r="E12" s="241"/>
      <c r="F12" s="242"/>
    </row>
    <row r="13" spans="2:6" s="231" customFormat="1" ht="12.75">
      <c r="B13" s="239"/>
      <c r="C13" s="243"/>
      <c r="D13" s="241"/>
      <c r="E13" s="241"/>
      <c r="F13" s="242"/>
    </row>
    <row r="14" spans="2:6" s="231" customFormat="1" ht="12.75">
      <c r="B14" s="239"/>
      <c r="C14" s="243"/>
      <c r="D14" s="241"/>
      <c r="E14" s="241"/>
      <c r="F14" s="242"/>
    </row>
    <row r="15" spans="2:6" s="231" customFormat="1" ht="12.75">
      <c r="B15" s="239"/>
      <c r="C15" s="243"/>
      <c r="D15" s="241"/>
      <c r="E15" s="241"/>
      <c r="F15" s="242"/>
    </row>
    <row r="16" spans="2:6" s="231" customFormat="1" ht="12.75">
      <c r="B16" s="239"/>
      <c r="C16" s="243"/>
      <c r="D16" s="241"/>
      <c r="E16" s="241"/>
      <c r="F16" s="242"/>
    </row>
    <row r="17" spans="2:6" s="231" customFormat="1" ht="17.25" customHeight="1">
      <c r="B17" s="244"/>
      <c r="C17" s="243"/>
      <c r="D17" s="241"/>
      <c r="E17" s="241"/>
      <c r="F17" s="242"/>
    </row>
    <row r="18" spans="2:6" s="231" customFormat="1" ht="17.25" customHeight="1">
      <c r="B18" s="244"/>
      <c r="C18" s="243"/>
      <c r="D18" s="241"/>
      <c r="E18" s="241"/>
      <c r="F18" s="242"/>
    </row>
    <row r="19" spans="2:6" s="231" customFormat="1" ht="17.25" customHeight="1">
      <c r="B19" s="244"/>
      <c r="C19" s="243"/>
      <c r="D19" s="241"/>
      <c r="E19" s="241"/>
      <c r="F19" s="242"/>
    </row>
    <row r="20" spans="2:6" s="231" customFormat="1" ht="12.75">
      <c r="B20" s="239"/>
      <c r="C20" s="240" t="s">
        <v>592</v>
      </c>
      <c r="D20" s="241"/>
      <c r="E20" s="241"/>
      <c r="F20" s="242"/>
    </row>
    <row r="21" spans="2:6" s="231" customFormat="1" ht="25.5" customHeight="1">
      <c r="B21" s="239"/>
      <c r="C21" s="43"/>
      <c r="D21" s="241"/>
      <c r="E21" s="241"/>
      <c r="F21" s="242"/>
    </row>
    <row r="22" spans="2:6" s="231" customFormat="1" ht="12.75">
      <c r="B22" s="239"/>
      <c r="C22" s="43"/>
      <c r="D22" s="241"/>
      <c r="E22" s="245"/>
      <c r="F22" s="242"/>
    </row>
    <row r="23" spans="2:6" s="231" customFormat="1" ht="12.75">
      <c r="B23" s="239"/>
      <c r="C23" s="43"/>
      <c r="D23" s="241"/>
      <c r="E23" s="245"/>
      <c r="F23" s="242"/>
    </row>
    <row r="24" spans="2:6" s="231" customFormat="1" ht="12.75">
      <c r="B24" s="239"/>
      <c r="C24" s="43"/>
      <c r="D24" s="241"/>
      <c r="E24" s="245"/>
      <c r="F24" s="242"/>
    </row>
    <row r="25" spans="2:6" s="231" customFormat="1" ht="12.75">
      <c r="B25" s="239"/>
      <c r="C25" s="43"/>
      <c r="D25" s="241"/>
      <c r="E25" s="245"/>
      <c r="F25" s="242"/>
    </row>
    <row r="26" spans="2:6" s="231" customFormat="1" ht="12.75">
      <c r="B26" s="239"/>
      <c r="C26" s="43"/>
      <c r="D26" s="241"/>
      <c r="E26" s="245"/>
      <c r="F26" s="242"/>
    </row>
    <row r="27" spans="2:6" s="231" customFormat="1" ht="12.75">
      <c r="B27" s="239"/>
      <c r="C27" s="43"/>
      <c r="D27" s="241"/>
      <c r="E27" s="241"/>
      <c r="F27" s="242"/>
    </row>
    <row r="28" spans="2:6" s="231" customFormat="1" ht="12.75">
      <c r="B28" s="239"/>
      <c r="C28" s="43"/>
      <c r="D28" s="241"/>
      <c r="E28" s="241"/>
      <c r="F28" s="242"/>
    </row>
    <row r="29" spans="2:6" s="231" customFormat="1" ht="12.75">
      <c r="B29" s="239"/>
      <c r="C29" s="43"/>
      <c r="D29" s="241"/>
      <c r="E29" s="241"/>
      <c r="F29" s="242"/>
    </row>
    <row r="30" spans="2:6" s="231" customFormat="1" ht="12.75">
      <c r="B30" s="239"/>
      <c r="C30" s="43"/>
      <c r="D30" s="241"/>
      <c r="E30" s="241"/>
      <c r="F30" s="242"/>
    </row>
    <row r="31" spans="2:6" s="231" customFormat="1" ht="12.75">
      <c r="B31" s="239"/>
      <c r="C31" s="43"/>
      <c r="D31" s="241"/>
      <c r="E31" s="241"/>
      <c r="F31" s="242"/>
    </row>
    <row r="32" spans="2:6" s="226" customFormat="1" ht="36.75" customHeight="1">
      <c r="B32" s="246"/>
      <c r="C32" s="247" t="s">
        <v>593</v>
      </c>
      <c r="D32" s="248">
        <v>210</v>
      </c>
      <c r="E32" s="248">
        <v>22</v>
      </c>
      <c r="F32" s="249"/>
    </row>
    <row r="33" spans="2:3" s="231" customFormat="1" ht="12.75">
      <c r="B33" s="250"/>
      <c r="C33" s="251"/>
    </row>
    <row r="34" s="231" customFormat="1" ht="12.75"/>
    <row r="35" s="231" customFormat="1" ht="12.75">
      <c r="C35" s="231" t="s">
        <v>594</v>
      </c>
    </row>
    <row r="36" s="231" customFormat="1" ht="12.75">
      <c r="C36" s="231" t="s">
        <v>595</v>
      </c>
    </row>
    <row r="37" s="231" customFormat="1" ht="12.75"/>
    <row r="38" s="231" customFormat="1" ht="18.75" customHeight="1">
      <c r="E38" s="252"/>
    </row>
    <row r="39" spans="3:7" s="231" customFormat="1" ht="18" customHeight="1">
      <c r="C39" s="253" t="str">
        <f>'Биланс успеха'!B89</f>
        <v>Датум: 30. октобар 2020. године</v>
      </c>
      <c r="E39" s="254" t="s">
        <v>596</v>
      </c>
      <c r="F39" s="254"/>
      <c r="G39" s="254"/>
    </row>
    <row r="40" ht="12.75">
      <c r="D40" s="255" t="s">
        <v>110</v>
      </c>
    </row>
    <row r="43" ht="12.75">
      <c r="K43" s="3" t="s">
        <v>597</v>
      </c>
    </row>
  </sheetData>
  <sheetProtection selectLockedCells="1" selectUnlockedCells="1"/>
  <mergeCells count="17">
    <mergeCell ref="B7:F7"/>
    <mergeCell ref="B9:B10"/>
    <mergeCell ref="C9:C10"/>
    <mergeCell ref="D9:D10"/>
    <mergeCell ref="E9:E10"/>
    <mergeCell ref="F9:F10"/>
    <mergeCell ref="I9:I10"/>
    <mergeCell ref="J9:J10"/>
    <mergeCell ref="K9:K10"/>
    <mergeCell ref="L9:L10"/>
    <mergeCell ref="M9:M10"/>
    <mergeCell ref="N9:N10"/>
    <mergeCell ref="O9:O10"/>
    <mergeCell ref="P9:P10"/>
    <mergeCell ref="Q9:Q10"/>
    <mergeCell ref="R9:R10"/>
    <mergeCell ref="E39:G39"/>
  </mergeCells>
  <printOptions/>
  <pageMargins left="0.4701388888888889" right="0.3798611111111111" top="1" bottom="1" header="0.5118055555555555" footer="0.5118055555555555"/>
  <pageSetup fitToHeight="1" fitToWidth="1" horizontalDpi="300" verticalDpi="300" orientation="landscape"/>
</worksheet>
</file>

<file path=xl/worksheets/sheet6.xml><?xml version="1.0" encoding="utf-8"?>
<worksheet xmlns="http://schemas.openxmlformats.org/spreadsheetml/2006/main" xmlns:r="http://schemas.openxmlformats.org/officeDocument/2006/relationships">
  <sheetPr>
    <tabColor indexed="9"/>
    <pageSetUpPr fitToPage="1"/>
  </sheetPr>
  <dimension ref="B3:J55"/>
  <sheetViews>
    <sheetView zoomScale="72" zoomScaleNormal="72" workbookViewId="0" topLeftCell="A1">
      <selection activeCell="E15" sqref="E15"/>
    </sheetView>
  </sheetViews>
  <sheetFormatPr defaultColWidth="9.140625" defaultRowHeight="12.75"/>
  <cols>
    <col min="1" max="1" width="19.421875" style="3" customWidth="1"/>
    <col min="2" max="7" width="30.140625" style="3" customWidth="1"/>
    <col min="8" max="8" width="18.8515625" style="3" customWidth="1"/>
    <col min="9" max="9" width="15.57421875" style="3" customWidth="1"/>
    <col min="10" max="16384" width="9.140625" style="3" customWidth="1"/>
  </cols>
  <sheetData>
    <row r="2" ht="17.25" customHeight="1"/>
    <row r="3" spans="2:7" ht="12.75">
      <c r="B3" s="7" t="s">
        <v>1</v>
      </c>
      <c r="C3" s="3" t="s">
        <v>2</v>
      </c>
      <c r="D3" s="7"/>
      <c r="E3" s="7"/>
      <c r="F3" s="7"/>
      <c r="G3" s="224" t="s">
        <v>598</v>
      </c>
    </row>
    <row r="4" spans="2:6" ht="12.75">
      <c r="B4" s="7" t="s">
        <v>3</v>
      </c>
      <c r="C4" s="9" t="s">
        <v>4</v>
      </c>
      <c r="D4" s="7"/>
      <c r="E4" s="7"/>
      <c r="F4" s="7"/>
    </row>
    <row r="7" spans="2:9" ht="22.5" customHeight="1">
      <c r="B7" s="256" t="s">
        <v>599</v>
      </c>
      <c r="C7" s="256"/>
      <c r="D7" s="256"/>
      <c r="E7" s="256"/>
      <c r="F7" s="256"/>
      <c r="G7" s="256"/>
      <c r="H7" s="7"/>
      <c r="I7" s="7"/>
    </row>
    <row r="8" spans="7:9" ht="12.75">
      <c r="G8" s="257"/>
      <c r="H8" s="257"/>
      <c r="I8" s="257"/>
    </row>
    <row r="9" ht="12.75">
      <c r="G9" s="258" t="s">
        <v>513</v>
      </c>
    </row>
    <row r="10" spans="2:10" s="231" customFormat="1" ht="18" customHeight="1">
      <c r="B10" s="259" t="s">
        <v>600</v>
      </c>
      <c r="C10" s="259"/>
      <c r="D10" s="259"/>
      <c r="E10" s="259"/>
      <c r="F10" s="259"/>
      <c r="G10" s="259"/>
      <c r="J10" s="260"/>
    </row>
    <row r="11" spans="2:7" s="231" customFormat="1" ht="21.75" customHeight="1">
      <c r="B11" s="259"/>
      <c r="C11" s="259"/>
      <c r="D11" s="259"/>
      <c r="E11" s="259"/>
      <c r="F11" s="259"/>
      <c r="G11" s="259"/>
    </row>
    <row r="12" spans="2:7" s="231" customFormat="1" ht="54.75" customHeight="1">
      <c r="B12" s="261" t="s">
        <v>601</v>
      </c>
      <c r="C12" s="44" t="s">
        <v>602</v>
      </c>
      <c r="D12" s="44" t="s">
        <v>603</v>
      </c>
      <c r="E12" s="44" t="s">
        <v>604</v>
      </c>
      <c r="F12" s="44" t="s">
        <v>605</v>
      </c>
      <c r="G12" s="262" t="s">
        <v>606</v>
      </c>
    </row>
    <row r="13" spans="2:7" s="231" customFormat="1" ht="17.25" customHeight="1">
      <c r="B13" s="27"/>
      <c r="C13" s="44">
        <v>1</v>
      </c>
      <c r="D13" s="44">
        <v>2</v>
      </c>
      <c r="E13" s="44">
        <v>3</v>
      </c>
      <c r="F13" s="44" t="s">
        <v>607</v>
      </c>
      <c r="G13" s="262">
        <v>5</v>
      </c>
    </row>
    <row r="14" spans="2:7" s="231" customFormat="1" ht="33" customHeight="1">
      <c r="B14" s="263" t="s">
        <v>608</v>
      </c>
      <c r="C14" s="264"/>
      <c r="D14" s="265"/>
      <c r="E14" s="266"/>
      <c r="F14" s="265"/>
      <c r="G14" s="267"/>
    </row>
    <row r="15" spans="2:7" s="231" customFormat="1" ht="33" customHeight="1">
      <c r="B15" s="268" t="s">
        <v>609</v>
      </c>
      <c r="C15" s="264">
        <v>2500000</v>
      </c>
      <c r="D15" s="265"/>
      <c r="E15" s="266">
        <v>2500000</v>
      </c>
      <c r="F15" s="265"/>
      <c r="G15" s="267"/>
    </row>
    <row r="16" spans="2:7" s="231" customFormat="1" ht="33" customHeight="1">
      <c r="B16" s="269" t="s">
        <v>610</v>
      </c>
      <c r="C16" s="270"/>
      <c r="D16" s="271"/>
      <c r="E16" s="272"/>
      <c r="F16" s="271"/>
      <c r="G16" s="273"/>
    </row>
    <row r="17" spans="2:7" s="231" customFormat="1" ht="42.75" customHeight="1">
      <c r="B17" s="274"/>
      <c r="C17" s="275"/>
      <c r="D17" s="276"/>
      <c r="E17" s="49"/>
      <c r="F17" s="277" t="s">
        <v>513</v>
      </c>
      <c r="G17" s="277"/>
    </row>
    <row r="18" spans="2:7" s="231" customFormat="1" ht="33" customHeight="1">
      <c r="B18" s="278" t="s">
        <v>611</v>
      </c>
      <c r="C18" s="278"/>
      <c r="D18" s="278"/>
      <c r="E18" s="278"/>
      <c r="F18" s="278"/>
      <c r="G18" s="279"/>
    </row>
    <row r="19" spans="2:7" s="231" customFormat="1" ht="12.75">
      <c r="B19" s="280"/>
      <c r="C19" s="44" t="s">
        <v>612</v>
      </c>
      <c r="D19" s="44" t="s">
        <v>613</v>
      </c>
      <c r="E19" s="44" t="s">
        <v>614</v>
      </c>
      <c r="F19" s="281" t="s">
        <v>615</v>
      </c>
      <c r="G19" s="282"/>
    </row>
    <row r="20" spans="2:7" s="231" customFormat="1" ht="33" customHeight="1">
      <c r="B20" s="263" t="s">
        <v>608</v>
      </c>
      <c r="C20" s="265"/>
      <c r="D20" s="265"/>
      <c r="E20" s="265"/>
      <c r="F20" s="283"/>
      <c r="G20" s="3"/>
    </row>
    <row r="21" spans="2:6" ht="33" customHeight="1">
      <c r="B21" s="284" t="s">
        <v>609</v>
      </c>
      <c r="C21" s="266"/>
      <c r="D21" s="266"/>
      <c r="E21" s="285"/>
      <c r="F21" s="286"/>
    </row>
    <row r="22" spans="2:6" ht="33" customHeight="1">
      <c r="B22" s="269" t="s">
        <v>610</v>
      </c>
      <c r="C22" s="272"/>
      <c r="D22" s="287"/>
      <c r="E22" s="288"/>
      <c r="F22" s="289"/>
    </row>
    <row r="23" ht="33" customHeight="1">
      <c r="G23" s="258" t="s">
        <v>513</v>
      </c>
    </row>
    <row r="24" spans="2:7" ht="33" customHeight="1">
      <c r="B24" s="278" t="s">
        <v>616</v>
      </c>
      <c r="C24" s="278"/>
      <c r="D24" s="278"/>
      <c r="E24" s="278"/>
      <c r="F24" s="278"/>
      <c r="G24" s="278"/>
    </row>
    <row r="25" spans="2:7" ht="47.25" customHeight="1">
      <c r="B25" s="263" t="s">
        <v>601</v>
      </c>
      <c r="C25" s="44" t="s">
        <v>602</v>
      </c>
      <c r="D25" s="44" t="s">
        <v>603</v>
      </c>
      <c r="E25" s="44" t="s">
        <v>604</v>
      </c>
      <c r="F25" s="44" t="s">
        <v>605</v>
      </c>
      <c r="G25" s="262" t="s">
        <v>617</v>
      </c>
    </row>
    <row r="26" spans="2:7" ht="17.25" customHeight="1">
      <c r="B26" s="263" t="s">
        <v>608</v>
      </c>
      <c r="C26" s="44">
        <v>1</v>
      </c>
      <c r="D26" s="44">
        <v>2</v>
      </c>
      <c r="E26" s="44">
        <v>3</v>
      </c>
      <c r="F26" s="44" t="s">
        <v>607</v>
      </c>
      <c r="G26" s="262">
        <v>5</v>
      </c>
    </row>
    <row r="27" spans="2:7" ht="33" customHeight="1">
      <c r="B27" s="263"/>
      <c r="C27" s="265"/>
      <c r="D27" s="265"/>
      <c r="E27" s="265"/>
      <c r="F27" s="265"/>
      <c r="G27" s="290"/>
    </row>
    <row r="28" spans="2:7" ht="33" customHeight="1">
      <c r="B28" s="284" t="s">
        <v>609</v>
      </c>
      <c r="C28" s="285"/>
      <c r="D28" s="285"/>
      <c r="E28" s="285"/>
      <c r="F28" s="285"/>
      <c r="G28" s="291"/>
    </row>
    <row r="29" spans="2:7" ht="33" customHeight="1">
      <c r="B29" s="269" t="s">
        <v>610</v>
      </c>
      <c r="C29" s="272"/>
      <c r="D29" s="272"/>
      <c r="E29" s="272"/>
      <c r="F29" s="272"/>
      <c r="G29" s="273"/>
    </row>
    <row r="30" ht="33" customHeight="1">
      <c r="G30" s="258" t="s">
        <v>513</v>
      </c>
    </row>
    <row r="31" spans="2:7" ht="33" customHeight="1">
      <c r="B31" s="278" t="s">
        <v>618</v>
      </c>
      <c r="C31" s="278"/>
      <c r="D31" s="278"/>
      <c r="E31" s="278"/>
      <c r="F31" s="278"/>
      <c r="G31" s="278"/>
    </row>
    <row r="32" spans="2:7" ht="47.25" customHeight="1">
      <c r="B32" s="280" t="s">
        <v>601</v>
      </c>
      <c r="C32" s="44" t="s">
        <v>602</v>
      </c>
      <c r="D32" s="44" t="s">
        <v>603</v>
      </c>
      <c r="E32" s="44" t="s">
        <v>604</v>
      </c>
      <c r="F32" s="44" t="s">
        <v>605</v>
      </c>
      <c r="G32" s="262" t="s">
        <v>619</v>
      </c>
    </row>
    <row r="33" spans="2:7" ht="17.25" customHeight="1">
      <c r="B33" s="263" t="s">
        <v>608</v>
      </c>
      <c r="C33" s="44">
        <v>1</v>
      </c>
      <c r="D33" s="44">
        <v>2</v>
      </c>
      <c r="E33" s="44">
        <v>3</v>
      </c>
      <c r="F33" s="44" t="s">
        <v>607</v>
      </c>
      <c r="G33" s="262">
        <v>5</v>
      </c>
    </row>
    <row r="34" spans="2:7" ht="33" customHeight="1">
      <c r="B34" s="263"/>
      <c r="C34" s="265"/>
      <c r="D34" s="265"/>
      <c r="E34" s="265"/>
      <c r="F34" s="265"/>
      <c r="G34" s="290"/>
    </row>
    <row r="35" spans="2:7" ht="33" customHeight="1">
      <c r="B35" s="268" t="s">
        <v>609</v>
      </c>
      <c r="C35" s="266"/>
      <c r="D35" s="266"/>
      <c r="E35" s="266"/>
      <c r="F35" s="285"/>
      <c r="G35" s="291"/>
    </row>
    <row r="36" spans="2:7" ht="33" customHeight="1">
      <c r="B36" s="292" t="s">
        <v>610</v>
      </c>
      <c r="C36" s="293"/>
      <c r="D36" s="293"/>
      <c r="E36" s="293"/>
      <c r="F36" s="272"/>
      <c r="G36" s="273"/>
    </row>
    <row r="37" ht="33" customHeight="1">
      <c r="G37" s="258" t="s">
        <v>513</v>
      </c>
    </row>
    <row r="38" spans="2:7" ht="33" customHeight="1">
      <c r="B38" s="278" t="s">
        <v>620</v>
      </c>
      <c r="C38" s="278"/>
      <c r="D38" s="278"/>
      <c r="E38" s="278"/>
      <c r="F38" s="278"/>
      <c r="G38" s="278"/>
    </row>
    <row r="39" spans="2:7" ht="43.5" customHeight="1">
      <c r="B39" s="280" t="s">
        <v>601</v>
      </c>
      <c r="C39" s="44" t="s">
        <v>602</v>
      </c>
      <c r="D39" s="44" t="s">
        <v>603</v>
      </c>
      <c r="E39" s="44" t="s">
        <v>604</v>
      </c>
      <c r="F39" s="44" t="s">
        <v>605</v>
      </c>
      <c r="G39" s="262" t="s">
        <v>621</v>
      </c>
    </row>
    <row r="40" spans="2:7" ht="17.25" customHeight="1">
      <c r="B40" s="263" t="s">
        <v>608</v>
      </c>
      <c r="C40" s="44">
        <v>1</v>
      </c>
      <c r="D40" s="44">
        <v>2</v>
      </c>
      <c r="E40" s="44">
        <v>3</v>
      </c>
      <c r="F40" s="44" t="s">
        <v>607</v>
      </c>
      <c r="G40" s="262">
        <v>5</v>
      </c>
    </row>
    <row r="41" spans="2:7" ht="33" customHeight="1">
      <c r="B41" s="263"/>
      <c r="C41" s="265"/>
      <c r="D41" s="265"/>
      <c r="E41" s="265"/>
      <c r="F41" s="265"/>
      <c r="G41" s="290"/>
    </row>
    <row r="42" spans="2:7" ht="33" customHeight="1">
      <c r="B42" s="268" t="s">
        <v>622</v>
      </c>
      <c r="C42" s="285"/>
      <c r="D42" s="285"/>
      <c r="E42" s="285"/>
      <c r="F42" s="285"/>
      <c r="G42" s="291"/>
    </row>
    <row r="43" spans="2:7" ht="33" customHeight="1">
      <c r="B43" s="292" t="s">
        <v>610</v>
      </c>
      <c r="C43" s="272"/>
      <c r="D43" s="272"/>
      <c r="E43" s="272"/>
      <c r="F43" s="272"/>
      <c r="G43" s="273"/>
    </row>
    <row r="44" ht="33" customHeight="1">
      <c r="G44" s="258" t="s">
        <v>513</v>
      </c>
    </row>
    <row r="45" spans="2:7" ht="33" customHeight="1">
      <c r="B45" s="278" t="s">
        <v>623</v>
      </c>
      <c r="C45" s="278"/>
      <c r="D45" s="278"/>
      <c r="E45" s="278"/>
      <c r="F45" s="278"/>
      <c r="G45" s="278"/>
    </row>
    <row r="46" spans="2:7" ht="44.25" customHeight="1">
      <c r="B46" s="280" t="s">
        <v>601</v>
      </c>
      <c r="C46" s="44" t="s">
        <v>602</v>
      </c>
      <c r="D46" s="44" t="s">
        <v>603</v>
      </c>
      <c r="E46" s="44" t="s">
        <v>604</v>
      </c>
      <c r="F46" s="44" t="s">
        <v>605</v>
      </c>
      <c r="G46" s="262" t="s">
        <v>624</v>
      </c>
    </row>
    <row r="47" spans="2:7" ht="17.25" customHeight="1">
      <c r="B47" s="263" t="s">
        <v>608</v>
      </c>
      <c r="C47" s="44">
        <v>1</v>
      </c>
      <c r="D47" s="44">
        <v>2</v>
      </c>
      <c r="E47" s="44">
        <v>3</v>
      </c>
      <c r="F47" s="44" t="s">
        <v>607</v>
      </c>
      <c r="G47" s="262">
        <v>5</v>
      </c>
    </row>
    <row r="48" spans="2:7" ht="33" customHeight="1">
      <c r="B48" s="263"/>
      <c r="C48" s="265"/>
      <c r="D48" s="265"/>
      <c r="E48" s="265"/>
      <c r="F48" s="265"/>
      <c r="G48" s="290"/>
    </row>
    <row r="49" spans="2:7" ht="33" customHeight="1">
      <c r="B49" s="284" t="s">
        <v>609</v>
      </c>
      <c r="C49" s="285"/>
      <c r="D49" s="266"/>
      <c r="E49" s="285"/>
      <c r="F49" s="266"/>
      <c r="G49" s="291"/>
    </row>
    <row r="50" spans="2:7" ht="33" customHeight="1">
      <c r="B50" s="269" t="s">
        <v>610</v>
      </c>
      <c r="C50" s="272"/>
      <c r="D50" s="293"/>
      <c r="E50" s="272"/>
      <c r="F50" s="293"/>
      <c r="G50" s="273"/>
    </row>
    <row r="51" ht="33" customHeight="1">
      <c r="B51" s="294"/>
    </row>
    <row r="52" spans="2:7" ht="18.75" customHeight="1">
      <c r="B52" s="295" t="s">
        <v>625</v>
      </c>
      <c r="C52" s="295"/>
      <c r="D52" s="295"/>
      <c r="E52" s="295"/>
      <c r="F52" s="295"/>
      <c r="G52" s="295"/>
    </row>
    <row r="53" ht="18.75" customHeight="1"/>
    <row r="54" spans="2:6" ht="12.75">
      <c r="B54" s="3" t="str">
        <f>'Биланс успеха'!B89</f>
        <v>Датум: 30. октобар 2020. године</v>
      </c>
      <c r="F54" s="3" t="s">
        <v>626</v>
      </c>
    </row>
    <row r="55" spans="2:7" ht="15" customHeight="1">
      <c r="B55" s="296" t="s">
        <v>508</v>
      </c>
      <c r="C55" s="296"/>
      <c r="D55" s="296"/>
      <c r="E55" s="296"/>
      <c r="F55" s="296"/>
      <c r="G55" s="296"/>
    </row>
  </sheetData>
  <sheetProtection selectLockedCells="1" selectUnlockedCells="1"/>
  <mergeCells count="13">
    <mergeCell ref="B7:G7"/>
    <mergeCell ref="B10:G11"/>
    <mergeCell ref="B18:F18"/>
    <mergeCell ref="B24:G24"/>
    <mergeCell ref="B26:B27"/>
    <mergeCell ref="B31:G31"/>
    <mergeCell ref="B33:B34"/>
    <mergeCell ref="B38:G38"/>
    <mergeCell ref="B40:B41"/>
    <mergeCell ref="B45:G45"/>
    <mergeCell ref="B47:B48"/>
    <mergeCell ref="B52:G52"/>
    <mergeCell ref="B55:G55"/>
  </mergeCells>
  <printOptions/>
  <pageMargins left="0.7" right="0.7" top="0.75" bottom="0.75" header="0.5118055555555555" footer="0.511805555555555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tabColor indexed="9"/>
    <pageSetUpPr fitToPage="1"/>
  </sheetPr>
  <dimension ref="A2:R37"/>
  <sheetViews>
    <sheetView zoomScale="72" zoomScaleNormal="72" workbookViewId="0" topLeftCell="A7">
      <selection activeCell="I31" sqref="I31"/>
    </sheetView>
  </sheetViews>
  <sheetFormatPr defaultColWidth="9.140625" defaultRowHeight="12.75"/>
  <cols>
    <col min="1" max="2" width="9.140625" style="3" customWidth="1"/>
    <col min="3" max="3" width="56.00390625" style="3" customWidth="1"/>
    <col min="4" max="4" width="12.140625" style="3" customWidth="1"/>
    <col min="5" max="16" width="9.140625" style="3" customWidth="1"/>
    <col min="17" max="17" width="22.28125" style="3" customWidth="1"/>
    <col min="18" max="18" width="13.140625" style="3" customWidth="1"/>
    <col min="19" max="16384" width="9.140625" style="3" customWidth="1"/>
  </cols>
  <sheetData>
    <row r="2" spans="2:17" ht="12.75">
      <c r="B2" s="7" t="s">
        <v>1</v>
      </c>
      <c r="C2" s="3" t="s">
        <v>2</v>
      </c>
      <c r="Q2" s="224" t="s">
        <v>627</v>
      </c>
    </row>
    <row r="3" spans="2:3" ht="12.75">
      <c r="B3" s="7" t="s">
        <v>3</v>
      </c>
      <c r="C3" s="9" t="s">
        <v>4</v>
      </c>
    </row>
    <row r="4" ht="12.75">
      <c r="E4" s="297"/>
    </row>
    <row r="5" spans="2:17" ht="12.75">
      <c r="B5" s="298" t="s">
        <v>628</v>
      </c>
      <c r="C5" s="298"/>
      <c r="D5" s="298"/>
      <c r="E5" s="298"/>
      <c r="F5" s="298"/>
      <c r="G5" s="298"/>
      <c r="H5" s="298"/>
      <c r="I5" s="298"/>
      <c r="J5" s="298"/>
      <c r="K5" s="298"/>
      <c r="L5" s="298"/>
      <c r="M5" s="298"/>
      <c r="N5" s="298"/>
      <c r="O5" s="298"/>
      <c r="P5" s="298"/>
      <c r="Q5" s="298"/>
    </row>
    <row r="6" spans="5:12" ht="12.75">
      <c r="E6" s="257"/>
      <c r="F6" s="257"/>
      <c r="G6" s="257"/>
      <c r="H6" s="257"/>
      <c r="I6" s="257"/>
      <c r="J6" s="257"/>
      <c r="K6" s="257"/>
      <c r="L6" s="257"/>
    </row>
    <row r="7" spans="3:18" ht="12.75">
      <c r="C7" s="11"/>
      <c r="D7" s="11"/>
      <c r="E7" s="11"/>
      <c r="F7" s="11"/>
      <c r="G7" s="11"/>
      <c r="H7" s="11"/>
      <c r="I7" s="11"/>
      <c r="J7" s="11"/>
      <c r="K7" s="11"/>
      <c r="L7" s="11"/>
      <c r="M7" s="11"/>
      <c r="N7" s="11"/>
      <c r="O7" s="11"/>
      <c r="P7" s="11"/>
      <c r="Q7" s="11"/>
      <c r="R7" s="11"/>
    </row>
    <row r="8" spans="3:18" ht="12.75">
      <c r="C8" s="299"/>
      <c r="D8" s="299"/>
      <c r="E8" s="299"/>
      <c r="F8" s="299"/>
      <c r="G8" s="299"/>
      <c r="H8" s="299"/>
      <c r="I8" s="299"/>
      <c r="J8" s="299"/>
      <c r="K8" s="299"/>
      <c r="L8" s="299"/>
      <c r="M8" s="299"/>
      <c r="N8" s="299"/>
      <c r="O8" s="299"/>
      <c r="P8" s="299"/>
      <c r="Q8" s="299"/>
      <c r="R8" s="299"/>
    </row>
    <row r="9" ht="12.75">
      <c r="E9" s="257"/>
    </row>
    <row r="10" spans="2:18" ht="32.25" customHeight="1">
      <c r="B10" s="300" t="s">
        <v>629</v>
      </c>
      <c r="C10" s="301" t="s">
        <v>630</v>
      </c>
      <c r="D10" s="302" t="s">
        <v>631</v>
      </c>
      <c r="E10" s="301" t="s">
        <v>632</v>
      </c>
      <c r="F10" s="301"/>
      <c r="G10" s="301"/>
      <c r="H10" s="301"/>
      <c r="I10" s="301"/>
      <c r="J10" s="301"/>
      <c r="K10" s="301"/>
      <c r="L10" s="301"/>
      <c r="M10" s="301"/>
      <c r="N10" s="301"/>
      <c r="O10" s="301"/>
      <c r="P10" s="301"/>
      <c r="Q10" s="303" t="s">
        <v>633</v>
      </c>
      <c r="R10" s="304"/>
    </row>
    <row r="11" spans="2:17" ht="33" customHeight="1">
      <c r="B11" s="300"/>
      <c r="C11" s="301"/>
      <c r="D11" s="302"/>
      <c r="E11" s="44" t="s">
        <v>634</v>
      </c>
      <c r="F11" s="44" t="s">
        <v>635</v>
      </c>
      <c r="G11" s="44" t="s">
        <v>636</v>
      </c>
      <c r="H11" s="44" t="s">
        <v>637</v>
      </c>
      <c r="I11" s="44" t="s">
        <v>638</v>
      </c>
      <c r="J11" s="44" t="s">
        <v>639</v>
      </c>
      <c r="K11" s="44" t="s">
        <v>640</v>
      </c>
      <c r="L11" s="44" t="s">
        <v>641</v>
      </c>
      <c r="M11" s="44" t="s">
        <v>642</v>
      </c>
      <c r="N11" s="44" t="s">
        <v>643</v>
      </c>
      <c r="O11" s="44" t="s">
        <v>644</v>
      </c>
      <c r="P11" s="44" t="s">
        <v>645</v>
      </c>
      <c r="Q11" s="305" t="s">
        <v>646</v>
      </c>
    </row>
    <row r="12" spans="2:17" ht="32.25" customHeight="1">
      <c r="B12" s="300"/>
      <c r="C12" s="301"/>
      <c r="D12" s="302"/>
      <c r="E12" s="302"/>
      <c r="F12" s="302"/>
      <c r="G12" s="302"/>
      <c r="H12" s="302"/>
      <c r="I12" s="302"/>
      <c r="J12" s="302"/>
      <c r="K12" s="302"/>
      <c r="L12" s="302"/>
      <c r="M12" s="302"/>
      <c r="N12" s="302"/>
      <c r="O12" s="302"/>
      <c r="P12" s="302"/>
      <c r="Q12" s="305" t="s">
        <v>631</v>
      </c>
    </row>
    <row r="13" spans="2:17" ht="32.25" customHeight="1">
      <c r="B13" s="306"/>
      <c r="C13" s="307" t="s">
        <v>647</v>
      </c>
      <c r="D13" s="44"/>
      <c r="E13" s="308"/>
      <c r="F13" s="308"/>
      <c r="G13" s="308"/>
      <c r="H13" s="308"/>
      <c r="I13" s="308"/>
      <c r="J13" s="308"/>
      <c r="K13" s="308"/>
      <c r="L13" s="308"/>
      <c r="M13" s="308"/>
      <c r="N13" s="308"/>
      <c r="O13" s="308"/>
      <c r="P13" s="308"/>
      <c r="Q13" s="305"/>
    </row>
    <row r="14" spans="2:17" ht="12.75">
      <c r="B14" s="309" t="s">
        <v>517</v>
      </c>
      <c r="C14" s="310" t="s">
        <v>648</v>
      </c>
      <c r="D14" s="311">
        <v>37.42</v>
      </c>
      <c r="E14" s="311">
        <v>37.42</v>
      </c>
      <c r="F14" s="311">
        <v>37.42</v>
      </c>
      <c r="G14" s="311">
        <v>37.42</v>
      </c>
      <c r="H14" s="311">
        <v>37.42</v>
      </c>
      <c r="I14" s="311">
        <v>37.42</v>
      </c>
      <c r="J14" s="311">
        <v>37.42</v>
      </c>
      <c r="K14" s="311">
        <v>37.42</v>
      </c>
      <c r="L14" s="311">
        <v>37.42</v>
      </c>
      <c r="M14" s="311">
        <v>37.42</v>
      </c>
      <c r="N14" s="311"/>
      <c r="O14" s="311"/>
      <c r="P14" s="311"/>
      <c r="Q14" s="305">
        <f>G14/D14*100</f>
        <v>100</v>
      </c>
    </row>
    <row r="15" spans="2:17" ht="12.75">
      <c r="B15" s="309" t="s">
        <v>519</v>
      </c>
      <c r="C15" s="310" t="s">
        <v>649</v>
      </c>
      <c r="D15" s="311">
        <v>37.42</v>
      </c>
      <c r="E15" s="311">
        <v>37.42</v>
      </c>
      <c r="F15" s="311">
        <v>37.42</v>
      </c>
      <c r="G15" s="311">
        <v>37.42</v>
      </c>
      <c r="H15" s="311">
        <v>37.42</v>
      </c>
      <c r="I15" s="311">
        <v>37.42</v>
      </c>
      <c r="J15" s="311">
        <v>37.42</v>
      </c>
      <c r="K15" s="311">
        <v>37.42</v>
      </c>
      <c r="L15" s="311">
        <v>37.42</v>
      </c>
      <c r="M15" s="311">
        <v>37.42</v>
      </c>
      <c r="N15" s="311"/>
      <c r="O15" s="311"/>
      <c r="P15" s="311"/>
      <c r="Q15" s="305">
        <f>G15/D15*100</f>
        <v>100</v>
      </c>
    </row>
    <row r="16" spans="2:17" ht="12.75">
      <c r="B16" s="309" t="s">
        <v>521</v>
      </c>
      <c r="C16" s="310" t="s">
        <v>650</v>
      </c>
      <c r="D16" s="311">
        <v>109.51</v>
      </c>
      <c r="E16" s="311">
        <v>109.51</v>
      </c>
      <c r="F16" s="311">
        <v>109.51</v>
      </c>
      <c r="G16" s="311">
        <v>109.51</v>
      </c>
      <c r="H16" s="311">
        <v>109.51</v>
      </c>
      <c r="I16" s="311">
        <v>109.51</v>
      </c>
      <c r="J16" s="311">
        <v>109.51</v>
      </c>
      <c r="K16" s="311">
        <v>109.51</v>
      </c>
      <c r="L16" s="311">
        <v>109.51</v>
      </c>
      <c r="M16" s="311">
        <v>109.51</v>
      </c>
      <c r="N16" s="311"/>
      <c r="O16" s="311"/>
      <c r="P16" s="311"/>
      <c r="Q16" s="305">
        <f>G16/D16*100</f>
        <v>100</v>
      </c>
    </row>
    <row r="17" spans="2:18" ht="12.75">
      <c r="B17" s="309" t="s">
        <v>523</v>
      </c>
      <c r="C17" s="312" t="s">
        <v>651</v>
      </c>
      <c r="D17" s="311">
        <v>18.71</v>
      </c>
      <c r="E17" s="311">
        <v>18.71</v>
      </c>
      <c r="F17" s="311">
        <v>18.71</v>
      </c>
      <c r="G17" s="311">
        <v>18.71</v>
      </c>
      <c r="H17" s="311">
        <v>18.71</v>
      </c>
      <c r="I17" s="311">
        <v>18.71</v>
      </c>
      <c r="J17" s="311">
        <v>18.71</v>
      </c>
      <c r="K17" s="311">
        <v>18.71</v>
      </c>
      <c r="L17" s="311">
        <v>18.71</v>
      </c>
      <c r="M17" s="311">
        <v>18.71</v>
      </c>
      <c r="N17" s="311"/>
      <c r="O17" s="311"/>
      <c r="P17" s="311"/>
      <c r="Q17" s="305">
        <f>G17/D17*100</f>
        <v>100</v>
      </c>
      <c r="R17" s="7"/>
    </row>
    <row r="18" spans="2:18" ht="12.75">
      <c r="B18" s="309"/>
      <c r="C18" s="307" t="s">
        <v>652</v>
      </c>
      <c r="D18" s="311"/>
      <c r="E18" s="311"/>
      <c r="F18" s="311"/>
      <c r="G18" s="311"/>
      <c r="H18" s="311"/>
      <c r="I18" s="311"/>
      <c r="J18" s="311"/>
      <c r="K18" s="311"/>
      <c r="L18" s="311"/>
      <c r="M18" s="311"/>
      <c r="N18" s="311"/>
      <c r="O18" s="311"/>
      <c r="P18" s="311"/>
      <c r="Q18" s="305"/>
      <c r="R18" s="7"/>
    </row>
    <row r="19" spans="2:17" ht="12.75">
      <c r="B19" s="309" t="s">
        <v>653</v>
      </c>
      <c r="C19" s="312" t="s">
        <v>648</v>
      </c>
      <c r="D19" s="311">
        <v>122.59</v>
      </c>
      <c r="E19" s="311">
        <v>122.59</v>
      </c>
      <c r="F19" s="311">
        <v>122.59</v>
      </c>
      <c r="G19" s="311">
        <v>122.59</v>
      </c>
      <c r="H19" s="311">
        <v>122.59</v>
      </c>
      <c r="I19" s="311">
        <v>122.59</v>
      </c>
      <c r="J19" s="311">
        <v>122.59</v>
      </c>
      <c r="K19" s="311">
        <v>122.59</v>
      </c>
      <c r="L19" s="311">
        <v>122.59</v>
      </c>
      <c r="M19" s="311">
        <v>122.59</v>
      </c>
      <c r="N19" s="311"/>
      <c r="O19" s="311"/>
      <c r="P19" s="311"/>
      <c r="Q19" s="305">
        <f>G19/D19*100</f>
        <v>100</v>
      </c>
    </row>
    <row r="20" spans="2:17" ht="12.75">
      <c r="B20" s="309" t="s">
        <v>654</v>
      </c>
      <c r="C20" s="312" t="s">
        <v>650</v>
      </c>
      <c r="D20" s="311">
        <v>146.71</v>
      </c>
      <c r="E20" s="311">
        <v>146.71</v>
      </c>
      <c r="F20" s="311">
        <v>146.71</v>
      </c>
      <c r="G20" s="311">
        <v>146.71</v>
      </c>
      <c r="H20" s="311">
        <v>146.71</v>
      </c>
      <c r="I20" s="311">
        <v>146.71</v>
      </c>
      <c r="J20" s="311">
        <v>146.71</v>
      </c>
      <c r="K20" s="311">
        <v>146.71</v>
      </c>
      <c r="L20" s="311">
        <v>146.71</v>
      </c>
      <c r="M20" s="311">
        <v>146.71</v>
      </c>
      <c r="N20" s="311"/>
      <c r="O20" s="311"/>
      <c r="P20" s="311"/>
      <c r="Q20" s="305">
        <f>G20/D20*100</f>
        <v>100</v>
      </c>
    </row>
    <row r="21" spans="2:17" ht="12.75">
      <c r="B21" s="309"/>
      <c r="C21" s="307" t="s">
        <v>655</v>
      </c>
      <c r="D21" s="311"/>
      <c r="E21" s="311"/>
      <c r="F21" s="311"/>
      <c r="G21" s="311"/>
      <c r="H21" s="311"/>
      <c r="I21" s="311"/>
      <c r="J21" s="311"/>
      <c r="K21" s="311"/>
      <c r="L21" s="311"/>
      <c r="M21" s="311"/>
      <c r="N21" s="311"/>
      <c r="O21" s="311"/>
      <c r="P21" s="311"/>
      <c r="Q21" s="305"/>
    </row>
    <row r="22" spans="2:17" ht="12.75">
      <c r="B22" s="309" t="s">
        <v>656</v>
      </c>
      <c r="C22" s="310" t="s">
        <v>648</v>
      </c>
      <c r="D22" s="311">
        <v>22.25</v>
      </c>
      <c r="E22" s="311">
        <v>22.25</v>
      </c>
      <c r="F22" s="311">
        <v>22.25</v>
      </c>
      <c r="G22" s="311">
        <v>22.25</v>
      </c>
      <c r="H22" s="311">
        <v>22.25</v>
      </c>
      <c r="I22" s="311">
        <v>22.25</v>
      </c>
      <c r="J22" s="311">
        <v>22.25</v>
      </c>
      <c r="K22" s="311">
        <v>22.25</v>
      </c>
      <c r="L22" s="311">
        <v>22.25</v>
      </c>
      <c r="M22" s="311">
        <v>22.25</v>
      </c>
      <c r="N22" s="311"/>
      <c r="O22" s="311"/>
      <c r="P22" s="311"/>
      <c r="Q22" s="305">
        <f>G22/D22*100</f>
        <v>100</v>
      </c>
    </row>
    <row r="23" spans="2:17" ht="12.75">
      <c r="B23" s="309" t="s">
        <v>657</v>
      </c>
      <c r="C23" s="310" t="s">
        <v>649</v>
      </c>
      <c r="D23" s="311">
        <v>22.25</v>
      </c>
      <c r="E23" s="311">
        <v>22.25</v>
      </c>
      <c r="F23" s="311">
        <v>22.25</v>
      </c>
      <c r="G23" s="311">
        <v>22.25</v>
      </c>
      <c r="H23" s="311">
        <v>22.25</v>
      </c>
      <c r="I23" s="311">
        <v>22.25</v>
      </c>
      <c r="J23" s="311">
        <v>22.25</v>
      </c>
      <c r="K23" s="311">
        <v>22.25</v>
      </c>
      <c r="L23" s="311">
        <v>22.25</v>
      </c>
      <c r="M23" s="311">
        <v>22.25</v>
      </c>
      <c r="N23" s="311"/>
      <c r="O23" s="311"/>
      <c r="P23" s="311"/>
      <c r="Q23" s="305">
        <f>G23/D23*100</f>
        <v>100</v>
      </c>
    </row>
    <row r="24" spans="2:17" ht="12.75">
      <c r="B24" s="309" t="s">
        <v>658</v>
      </c>
      <c r="C24" s="310" t="s">
        <v>659</v>
      </c>
      <c r="D24" s="311">
        <v>45.64</v>
      </c>
      <c r="E24" s="311">
        <v>45.64</v>
      </c>
      <c r="F24" s="311">
        <v>45.64</v>
      </c>
      <c r="G24" s="311">
        <v>45.64</v>
      </c>
      <c r="H24" s="311">
        <v>45.64</v>
      </c>
      <c r="I24" s="311">
        <v>45.64</v>
      </c>
      <c r="J24" s="311">
        <v>45.64</v>
      </c>
      <c r="K24" s="311">
        <v>45.64</v>
      </c>
      <c r="L24" s="311">
        <v>45.64</v>
      </c>
      <c r="M24" s="311">
        <v>45.64</v>
      </c>
      <c r="N24" s="311"/>
      <c r="O24" s="311"/>
      <c r="P24" s="311"/>
      <c r="Q24" s="305">
        <f>G24/D24*100</f>
        <v>100</v>
      </c>
    </row>
    <row r="25" spans="2:17" ht="12.75">
      <c r="B25" s="309" t="s">
        <v>660</v>
      </c>
      <c r="C25" s="312" t="s">
        <v>651</v>
      </c>
      <c r="D25" s="311">
        <v>11.13</v>
      </c>
      <c r="E25" s="311">
        <v>11.13</v>
      </c>
      <c r="F25" s="311">
        <v>11.13</v>
      </c>
      <c r="G25" s="311">
        <v>11.13</v>
      </c>
      <c r="H25" s="311">
        <v>11.13</v>
      </c>
      <c r="I25" s="311">
        <v>11.13</v>
      </c>
      <c r="J25" s="311">
        <v>11.13</v>
      </c>
      <c r="K25" s="311">
        <v>11.13</v>
      </c>
      <c r="L25" s="311">
        <v>11.13</v>
      </c>
      <c r="M25" s="311">
        <v>11.13</v>
      </c>
      <c r="N25" s="311"/>
      <c r="O25" s="311"/>
      <c r="P25" s="311"/>
      <c r="Q25" s="305">
        <f>G25/D25*100</f>
        <v>100</v>
      </c>
    </row>
    <row r="26" spans="2:17" ht="12.75">
      <c r="B26" s="309"/>
      <c r="C26" s="307" t="s">
        <v>661</v>
      </c>
      <c r="D26" s="311"/>
      <c r="E26" s="311"/>
      <c r="F26" s="311"/>
      <c r="G26" s="311"/>
      <c r="H26" s="311"/>
      <c r="I26" s="311"/>
      <c r="J26" s="311"/>
      <c r="K26" s="311"/>
      <c r="L26" s="311"/>
      <c r="M26" s="311"/>
      <c r="N26" s="311"/>
      <c r="O26" s="311"/>
      <c r="P26" s="311"/>
      <c r="Q26" s="305"/>
    </row>
    <row r="27" spans="2:17" ht="12.75">
      <c r="B27" s="309" t="s">
        <v>662</v>
      </c>
      <c r="C27" s="312" t="s">
        <v>663</v>
      </c>
      <c r="D27" s="311">
        <v>46.75</v>
      </c>
      <c r="E27" s="311">
        <v>46.75</v>
      </c>
      <c r="F27" s="311">
        <v>46.75</v>
      </c>
      <c r="G27" s="311">
        <v>46.75</v>
      </c>
      <c r="H27" s="311">
        <v>46.75</v>
      </c>
      <c r="I27" s="311">
        <v>46.75</v>
      </c>
      <c r="J27" s="311">
        <v>46.75</v>
      </c>
      <c r="K27" s="311">
        <v>46.75</v>
      </c>
      <c r="L27" s="311">
        <v>46.75</v>
      </c>
      <c r="M27" s="311">
        <v>46.75</v>
      </c>
      <c r="N27" s="311"/>
      <c r="O27" s="311"/>
      <c r="P27" s="311"/>
      <c r="Q27" s="305">
        <f>G27/D27*100</f>
        <v>100</v>
      </c>
    </row>
    <row r="28" spans="2:17" ht="12.75">
      <c r="B28" s="309"/>
      <c r="C28" s="307" t="s">
        <v>664</v>
      </c>
      <c r="D28" s="311"/>
      <c r="E28" s="311"/>
      <c r="F28" s="311"/>
      <c r="G28" s="311"/>
      <c r="H28" s="311"/>
      <c r="I28" s="311"/>
      <c r="J28" s="311"/>
      <c r="K28" s="311"/>
      <c r="L28" s="311"/>
      <c r="M28" s="311"/>
      <c r="N28" s="311"/>
      <c r="O28" s="311"/>
      <c r="P28" s="311"/>
      <c r="Q28" s="305"/>
    </row>
    <row r="29" spans="2:17" ht="12.75">
      <c r="B29" s="309" t="s">
        <v>665</v>
      </c>
      <c r="C29" s="312" t="s">
        <v>666</v>
      </c>
      <c r="D29" s="311">
        <v>110.4</v>
      </c>
      <c r="E29" s="311">
        <v>110.4</v>
      </c>
      <c r="F29" s="311">
        <v>110.4</v>
      </c>
      <c r="G29" s="311">
        <v>110.4</v>
      </c>
      <c r="H29" s="311">
        <v>110.4</v>
      </c>
      <c r="I29" s="311">
        <v>110.4</v>
      </c>
      <c r="J29" s="311">
        <v>110.4</v>
      </c>
      <c r="K29" s="311">
        <v>110.4</v>
      </c>
      <c r="L29" s="311">
        <v>110.4</v>
      </c>
      <c r="M29" s="311">
        <v>110.4</v>
      </c>
      <c r="N29" s="311"/>
      <c r="O29" s="311"/>
      <c r="P29" s="311"/>
      <c r="Q29" s="305">
        <f>G29/D29*100</f>
        <v>100</v>
      </c>
    </row>
    <row r="30" spans="2:17" ht="12.75">
      <c r="B30" s="309" t="s">
        <v>667</v>
      </c>
      <c r="C30" s="312" t="s">
        <v>668</v>
      </c>
      <c r="D30" s="311">
        <v>59.51</v>
      </c>
      <c r="E30" s="311">
        <v>59.51</v>
      </c>
      <c r="F30" s="311">
        <v>59.51</v>
      </c>
      <c r="G30" s="311">
        <v>59.51</v>
      </c>
      <c r="H30" s="311">
        <v>59.51</v>
      </c>
      <c r="I30" s="311">
        <v>59.51</v>
      </c>
      <c r="J30" s="311">
        <v>59.51</v>
      </c>
      <c r="K30" s="311">
        <v>59.51</v>
      </c>
      <c r="L30" s="311">
        <v>59.51</v>
      </c>
      <c r="M30" s="311">
        <v>59.51</v>
      </c>
      <c r="N30" s="311"/>
      <c r="O30" s="311"/>
      <c r="P30" s="311"/>
      <c r="Q30" s="305">
        <f>G30/D30*100</f>
        <v>100</v>
      </c>
    </row>
    <row r="31" spans="1:17" ht="15">
      <c r="A31" s="313"/>
      <c r="B31" s="314" t="s">
        <v>547</v>
      </c>
      <c r="C31" s="315" t="s">
        <v>669</v>
      </c>
      <c r="D31" s="316">
        <v>59.51</v>
      </c>
      <c r="E31" s="316">
        <v>59.51</v>
      </c>
      <c r="F31" s="316">
        <v>59.51</v>
      </c>
      <c r="G31" s="316">
        <v>59.51</v>
      </c>
      <c r="H31" s="316">
        <v>59.51</v>
      </c>
      <c r="I31" s="316">
        <v>59.51</v>
      </c>
      <c r="J31" s="316">
        <v>59.51</v>
      </c>
      <c r="K31" s="316">
        <v>59.51</v>
      </c>
      <c r="L31" s="316">
        <v>59.51</v>
      </c>
      <c r="M31" s="316">
        <v>59.51</v>
      </c>
      <c r="N31" s="316"/>
      <c r="O31" s="316"/>
      <c r="P31" s="316"/>
      <c r="Q31" s="317">
        <f>G31/D31*100</f>
        <v>100</v>
      </c>
    </row>
    <row r="32" spans="1:17" ht="15">
      <c r="A32" s="313"/>
      <c r="B32" s="318">
        <v>15</v>
      </c>
      <c r="C32" s="312" t="s">
        <v>670</v>
      </c>
      <c r="D32" s="319">
        <v>59.51</v>
      </c>
      <c r="E32" s="319">
        <v>59.51</v>
      </c>
      <c r="F32" s="319">
        <v>59.51</v>
      </c>
      <c r="G32" s="319">
        <v>59.51</v>
      </c>
      <c r="H32" s="319">
        <v>59.51</v>
      </c>
      <c r="I32" s="319">
        <v>59.51</v>
      </c>
      <c r="J32" s="319">
        <v>59.51</v>
      </c>
      <c r="K32" s="319">
        <v>59.51</v>
      </c>
      <c r="L32" s="319">
        <v>59.51</v>
      </c>
      <c r="M32" s="319">
        <v>59.51</v>
      </c>
      <c r="N32" s="319"/>
      <c r="O32" s="319"/>
      <c r="P32" s="319"/>
      <c r="Q32" s="317">
        <f>G32/D32*100</f>
        <v>100</v>
      </c>
    </row>
    <row r="33" spans="1:18" ht="15">
      <c r="A33" s="313"/>
      <c r="B33" s="320">
        <v>16</v>
      </c>
      <c r="C33" s="321" t="s">
        <v>671</v>
      </c>
      <c r="D33" s="322">
        <v>59.51</v>
      </c>
      <c r="E33" s="322">
        <v>59.51</v>
      </c>
      <c r="F33" s="322">
        <v>59.51</v>
      </c>
      <c r="G33" s="322">
        <v>59.51</v>
      </c>
      <c r="H33" s="322">
        <v>59.51</v>
      </c>
      <c r="I33" s="322">
        <v>59.51</v>
      </c>
      <c r="J33" s="322">
        <v>59.51</v>
      </c>
      <c r="K33" s="322">
        <v>59.51</v>
      </c>
      <c r="L33" s="322">
        <v>59.51</v>
      </c>
      <c r="M33" s="322">
        <v>59.51</v>
      </c>
      <c r="N33" s="322"/>
      <c r="O33" s="322"/>
      <c r="P33" s="322"/>
      <c r="Q33" s="323">
        <f>G33/D33*100</f>
        <v>100</v>
      </c>
      <c r="R33" s="324"/>
    </row>
    <row r="34" ht="15"/>
    <row r="35" ht="15"/>
    <row r="36" spans="2:14" ht="15">
      <c r="B36" s="3" t="str">
        <f>'Биланс успеха'!B89</f>
        <v>Датум: 30. октобар 2020. године</v>
      </c>
      <c r="N36" s="325" t="s">
        <v>672</v>
      </c>
    </row>
    <row r="37" ht="12.75">
      <c r="H37" s="326" t="s">
        <v>110</v>
      </c>
    </row>
  </sheetData>
  <sheetProtection selectLockedCells="1" selectUnlockedCells="1"/>
  <mergeCells count="19">
    <mergeCell ref="B5:Q5"/>
    <mergeCell ref="C7:R7"/>
    <mergeCell ref="C8:R8"/>
    <mergeCell ref="B10:B12"/>
    <mergeCell ref="C10:C12"/>
    <mergeCell ref="D10:D12"/>
    <mergeCell ref="E10:P10"/>
    <mergeCell ref="E11:E12"/>
    <mergeCell ref="F11:F12"/>
    <mergeCell ref="G11:G12"/>
    <mergeCell ref="H11:H12"/>
    <mergeCell ref="I11:I12"/>
    <mergeCell ref="J11:J12"/>
    <mergeCell ref="K11:K12"/>
    <mergeCell ref="L11:L12"/>
    <mergeCell ref="M11:M12"/>
    <mergeCell ref="N11:N12"/>
    <mergeCell ref="O11:O12"/>
    <mergeCell ref="P11:P12"/>
  </mergeCells>
  <printOptions/>
  <pageMargins left="0.75" right="0.75" top="1" bottom="1" header="0.5118055555555555" footer="0.5118055555555555"/>
  <pageSetup fitToHeight="1" fitToWidth="1" horizontalDpi="300" verticalDpi="300" orientation="landscape"/>
  <legacyDrawing r:id="rId2"/>
</worksheet>
</file>

<file path=xl/worksheets/sheet8.xml><?xml version="1.0" encoding="utf-8"?>
<worksheet xmlns="http://schemas.openxmlformats.org/spreadsheetml/2006/main" xmlns:r="http://schemas.openxmlformats.org/officeDocument/2006/relationships">
  <sheetPr>
    <tabColor indexed="9"/>
    <pageSetUpPr fitToPage="1"/>
  </sheetPr>
  <dimension ref="B1:P53"/>
  <sheetViews>
    <sheetView zoomScale="72" zoomScaleNormal="72" zoomScaleSheetLayoutView="75" workbookViewId="0" topLeftCell="A22">
      <selection activeCell="H14" sqref="H14"/>
    </sheetView>
  </sheetViews>
  <sheetFormatPr defaultColWidth="9.140625" defaultRowHeight="12.75"/>
  <cols>
    <col min="1" max="1" width="5.57421875" style="3" customWidth="1"/>
    <col min="2" max="2" width="7.28125" style="3" customWidth="1"/>
    <col min="3" max="3" width="22.7109375" style="3" customWidth="1"/>
    <col min="4" max="5" width="20.7109375" style="3" customWidth="1"/>
    <col min="6" max="6" width="23.140625" style="3" customWidth="1"/>
    <col min="7" max="8" width="20.7109375" style="3" customWidth="1"/>
    <col min="9" max="9" width="22.7109375" style="3" customWidth="1"/>
    <col min="10" max="10" width="19.8515625" style="327" customWidth="1"/>
    <col min="11" max="11" width="14.7109375" style="3" customWidth="1"/>
    <col min="12" max="12" width="29.8515625" style="3" customWidth="1"/>
    <col min="13" max="13" width="34.28125" style="3" customWidth="1"/>
    <col min="14" max="14" width="27.140625" style="3" customWidth="1"/>
    <col min="15" max="15" width="36.8515625" style="3" customWidth="1"/>
    <col min="16" max="16384" width="9.140625" style="3" customWidth="1"/>
  </cols>
  <sheetData>
    <row r="1" s="224" customFormat="1" ht="27.75" customHeight="1">
      <c r="J1" s="328"/>
    </row>
    <row r="2" spans="2:15" ht="12.75">
      <c r="B2" s="329" t="s">
        <v>673</v>
      </c>
      <c r="C2" s="329"/>
      <c r="D2" s="329"/>
      <c r="H2" s="224"/>
      <c r="I2" s="224" t="s">
        <v>674</v>
      </c>
      <c r="N2" s="330"/>
      <c r="O2" s="330"/>
    </row>
    <row r="3" spans="2:15" ht="12.75">
      <c r="B3" s="329" t="s">
        <v>675</v>
      </c>
      <c r="C3" s="329"/>
      <c r="N3" s="7"/>
      <c r="O3" s="224"/>
    </row>
    <row r="5" spans="2:9" ht="12.75">
      <c r="B5" s="331" t="s">
        <v>676</v>
      </c>
      <c r="C5" s="331"/>
      <c r="D5" s="331"/>
      <c r="E5" s="331"/>
      <c r="F5" s="331"/>
      <c r="G5" s="331"/>
      <c r="H5" s="331"/>
      <c r="I5" s="331"/>
    </row>
    <row r="6" spans="2:9" ht="12.75">
      <c r="B6" s="86"/>
      <c r="C6" s="86"/>
      <c r="D6" s="86"/>
      <c r="E6" s="86"/>
      <c r="F6" s="86"/>
      <c r="G6" s="86"/>
      <c r="H6" s="86"/>
      <c r="I6" s="86"/>
    </row>
    <row r="7" spans="2:16" ht="12.75">
      <c r="B7" s="86"/>
      <c r="C7" s="188"/>
      <c r="D7" s="188"/>
      <c r="E7" s="188"/>
      <c r="F7" s="86"/>
      <c r="G7" s="188"/>
      <c r="H7" s="188"/>
      <c r="I7" s="88" t="s">
        <v>513</v>
      </c>
      <c r="K7" s="326"/>
      <c r="L7" s="326"/>
      <c r="M7" s="326"/>
      <c r="N7" s="326"/>
      <c r="O7" s="326"/>
      <c r="P7" s="326"/>
    </row>
    <row r="8" spans="2:15" s="49" customFormat="1" ht="32.25" customHeight="1">
      <c r="B8" s="332" t="s">
        <v>514</v>
      </c>
      <c r="C8" s="333" t="s">
        <v>677</v>
      </c>
      <c r="D8" s="334" t="s">
        <v>678</v>
      </c>
      <c r="E8" s="334" t="s">
        <v>679</v>
      </c>
      <c r="F8" s="334" t="s">
        <v>11</v>
      </c>
      <c r="G8" s="335" t="s">
        <v>680</v>
      </c>
      <c r="H8" s="335"/>
      <c r="I8" s="336" t="s">
        <v>681</v>
      </c>
      <c r="J8" s="337"/>
      <c r="K8" s="338"/>
      <c r="L8" s="276"/>
      <c r="M8" s="276"/>
      <c r="N8" s="276"/>
      <c r="O8" s="276"/>
    </row>
    <row r="9" spans="2:11" s="49" customFormat="1" ht="60" customHeight="1">
      <c r="B9" s="332"/>
      <c r="C9" s="333"/>
      <c r="D9" s="334"/>
      <c r="E9" s="334"/>
      <c r="F9" s="334"/>
      <c r="G9" s="339" t="s">
        <v>14</v>
      </c>
      <c r="H9" s="340" t="s">
        <v>15</v>
      </c>
      <c r="I9" s="336"/>
      <c r="J9" s="341"/>
      <c r="K9" s="342"/>
    </row>
    <row r="10" spans="2:11" s="49" customFormat="1" ht="24" customHeight="1">
      <c r="B10" s="343" t="s">
        <v>517</v>
      </c>
      <c r="C10" s="344" t="s">
        <v>682</v>
      </c>
      <c r="D10" s="345">
        <v>0</v>
      </c>
      <c r="E10" s="346"/>
      <c r="F10" s="346">
        <v>0</v>
      </c>
      <c r="G10" s="346"/>
      <c r="H10" s="346"/>
      <c r="I10" s="347"/>
      <c r="J10" s="341"/>
      <c r="K10" s="342"/>
    </row>
    <row r="11" spans="2:11" s="49" customFormat="1" ht="24" customHeight="1">
      <c r="B11" s="348" t="s">
        <v>519</v>
      </c>
      <c r="C11" s="349" t="s">
        <v>683</v>
      </c>
      <c r="D11" s="114">
        <v>0</v>
      </c>
      <c r="E11" s="350"/>
      <c r="F11" s="114">
        <v>0</v>
      </c>
      <c r="G11" s="350"/>
      <c r="H11" s="114"/>
      <c r="I11" s="351"/>
      <c r="J11" s="341"/>
      <c r="K11" s="342"/>
    </row>
    <row r="12" spans="2:11" s="49" customFormat="1" ht="32.25" customHeight="1">
      <c r="B12" s="348" t="s">
        <v>521</v>
      </c>
      <c r="C12" s="349" t="s">
        <v>684</v>
      </c>
      <c r="D12" s="114">
        <v>0</v>
      </c>
      <c r="E12" s="350"/>
      <c r="F12" s="350">
        <v>0</v>
      </c>
      <c r="G12" s="350"/>
      <c r="H12" s="114"/>
      <c r="I12" s="351"/>
      <c r="J12" s="341"/>
      <c r="K12" s="342"/>
    </row>
    <row r="13" spans="2:11" s="49" customFormat="1" ht="33" customHeight="1">
      <c r="B13" s="348" t="s">
        <v>523</v>
      </c>
      <c r="C13" s="349" t="s">
        <v>685</v>
      </c>
      <c r="D13" s="40">
        <v>180000</v>
      </c>
      <c r="E13" s="40">
        <v>414802</v>
      </c>
      <c r="F13" s="40">
        <v>180000</v>
      </c>
      <c r="G13" s="47">
        <v>135000</v>
      </c>
      <c r="H13" s="47">
        <v>486000</v>
      </c>
      <c r="I13" s="213">
        <f>H13/G13*100</f>
        <v>360</v>
      </c>
      <c r="J13" s="341"/>
      <c r="K13" s="342"/>
    </row>
    <row r="14" spans="2:11" s="49" customFormat="1" ht="27" customHeight="1">
      <c r="B14" s="348" t="s">
        <v>653</v>
      </c>
      <c r="C14" s="349" t="s">
        <v>686</v>
      </c>
      <c r="D14" s="40">
        <v>720000</v>
      </c>
      <c r="E14" s="40">
        <v>2339873</v>
      </c>
      <c r="F14" s="40">
        <v>720000</v>
      </c>
      <c r="G14" s="47">
        <v>540000</v>
      </c>
      <c r="H14" s="47">
        <v>1865304</v>
      </c>
      <c r="I14" s="213">
        <f>H14/G14*100</f>
        <v>345.4266666666667</v>
      </c>
      <c r="J14" s="341"/>
      <c r="K14" s="342"/>
    </row>
    <row r="15" spans="2:11" s="49" customFormat="1" ht="29.25" customHeight="1">
      <c r="B15" s="348" t="s">
        <v>654</v>
      </c>
      <c r="C15" s="349" t="s">
        <v>687</v>
      </c>
      <c r="D15" s="40">
        <v>120000</v>
      </c>
      <c r="E15" s="40">
        <v>1400732</v>
      </c>
      <c r="F15" s="40">
        <v>120000</v>
      </c>
      <c r="G15" s="47">
        <v>120000</v>
      </c>
      <c r="H15" s="47">
        <v>495600</v>
      </c>
      <c r="I15" s="213">
        <f>H15/G15*100</f>
        <v>413</v>
      </c>
      <c r="J15" s="341"/>
      <c r="K15" s="342"/>
    </row>
    <row r="16" spans="2:11" s="49" customFormat="1" ht="24" customHeight="1">
      <c r="B16" s="352" t="s">
        <v>656</v>
      </c>
      <c r="C16" s="353" t="s">
        <v>688</v>
      </c>
      <c r="D16" s="217">
        <v>360000</v>
      </c>
      <c r="E16" s="217">
        <v>228667</v>
      </c>
      <c r="F16" s="217">
        <v>360000</v>
      </c>
      <c r="G16" s="354">
        <v>270000</v>
      </c>
      <c r="H16" s="354">
        <v>119800</v>
      </c>
      <c r="I16" s="213">
        <f>H16/G16*100</f>
        <v>44.370370370370374</v>
      </c>
      <c r="J16" s="341"/>
      <c r="K16" s="342"/>
    </row>
    <row r="17" spans="2:11" ht="12.75">
      <c r="B17" s="355"/>
      <c r="C17" s="355"/>
      <c r="D17" s="355"/>
      <c r="E17" s="355"/>
      <c r="F17" s="356"/>
      <c r="G17" s="86"/>
      <c r="H17" s="86"/>
      <c r="I17" s="86"/>
      <c r="J17" s="357"/>
      <c r="K17" s="185"/>
    </row>
    <row r="18" spans="2:11" ht="20.25" customHeight="1">
      <c r="B18" s="358" t="s">
        <v>689</v>
      </c>
      <c r="C18" s="359" t="s">
        <v>682</v>
      </c>
      <c r="D18" s="359"/>
      <c r="E18" s="359"/>
      <c r="F18" s="360" t="s">
        <v>683</v>
      </c>
      <c r="G18" s="360"/>
      <c r="H18" s="360"/>
      <c r="I18" s="360" t="s">
        <v>684</v>
      </c>
      <c r="J18" s="360"/>
      <c r="K18" s="360"/>
    </row>
    <row r="19" spans="2:11" ht="12.75">
      <c r="B19" s="358"/>
      <c r="C19" s="172">
        <v>1</v>
      </c>
      <c r="D19" s="172">
        <v>2</v>
      </c>
      <c r="E19" s="361">
        <v>3</v>
      </c>
      <c r="F19" s="126">
        <v>4</v>
      </c>
      <c r="G19" s="172">
        <v>5</v>
      </c>
      <c r="H19" s="361">
        <v>6</v>
      </c>
      <c r="I19" s="126">
        <v>7</v>
      </c>
      <c r="J19" s="40">
        <v>8</v>
      </c>
      <c r="K19" s="361">
        <v>9</v>
      </c>
    </row>
    <row r="20" spans="2:11" ht="12.75">
      <c r="B20" s="358"/>
      <c r="C20" s="362" t="s">
        <v>690</v>
      </c>
      <c r="D20" s="362" t="s">
        <v>691</v>
      </c>
      <c r="E20" s="363" t="s">
        <v>692</v>
      </c>
      <c r="F20" s="111" t="s">
        <v>690</v>
      </c>
      <c r="G20" s="362" t="s">
        <v>691</v>
      </c>
      <c r="H20" s="363" t="s">
        <v>692</v>
      </c>
      <c r="I20" s="111" t="s">
        <v>690</v>
      </c>
      <c r="J20" s="364" t="s">
        <v>691</v>
      </c>
      <c r="K20" s="363" t="s">
        <v>692</v>
      </c>
    </row>
    <row r="21" spans="2:11" ht="12.75">
      <c r="B21" s="126">
        <v>1</v>
      </c>
      <c r="C21" s="164"/>
      <c r="D21" s="164"/>
      <c r="E21" s="365"/>
      <c r="F21" s="366"/>
      <c r="G21" s="164"/>
      <c r="H21" s="367"/>
      <c r="I21" s="366"/>
      <c r="J21" s="368"/>
      <c r="K21" s="365"/>
    </row>
    <row r="22" spans="2:11" ht="12.75">
      <c r="B22" s="126">
        <v>2</v>
      </c>
      <c r="C22" s="164"/>
      <c r="D22" s="164"/>
      <c r="E22" s="365"/>
      <c r="F22" s="366"/>
      <c r="G22" s="164"/>
      <c r="H22" s="367"/>
      <c r="I22" s="366"/>
      <c r="J22" s="368"/>
      <c r="K22" s="365"/>
    </row>
    <row r="23" spans="2:11" ht="12.75">
      <c r="B23" s="126">
        <v>3</v>
      </c>
      <c r="C23" s="164"/>
      <c r="D23" s="164"/>
      <c r="E23" s="365"/>
      <c r="F23" s="366"/>
      <c r="G23" s="164"/>
      <c r="H23" s="367"/>
      <c r="I23" s="366"/>
      <c r="J23" s="368"/>
      <c r="K23" s="365"/>
    </row>
    <row r="24" spans="2:11" ht="12.75">
      <c r="B24" s="126">
        <v>4</v>
      </c>
      <c r="C24" s="164"/>
      <c r="D24" s="164"/>
      <c r="E24" s="365"/>
      <c r="F24" s="366"/>
      <c r="G24" s="164"/>
      <c r="H24" s="365"/>
      <c r="I24" s="366"/>
      <c r="J24" s="368"/>
      <c r="K24" s="365"/>
    </row>
    <row r="25" spans="2:11" ht="12.75">
      <c r="B25" s="126">
        <v>5</v>
      </c>
      <c r="C25" s="164"/>
      <c r="D25" s="164"/>
      <c r="E25" s="365"/>
      <c r="F25" s="366"/>
      <c r="G25" s="164"/>
      <c r="H25" s="365"/>
      <c r="I25" s="366"/>
      <c r="J25" s="368"/>
      <c r="K25" s="365"/>
    </row>
    <row r="26" spans="2:11" ht="12.75">
      <c r="B26" s="126">
        <v>6</v>
      </c>
      <c r="C26" s="164"/>
      <c r="D26" s="164"/>
      <c r="E26" s="365"/>
      <c r="F26" s="366"/>
      <c r="G26" s="164"/>
      <c r="H26" s="365"/>
      <c r="I26" s="366"/>
      <c r="J26" s="368"/>
      <c r="K26" s="365"/>
    </row>
    <row r="27" spans="2:11" ht="12.75">
      <c r="B27" s="126">
        <v>7</v>
      </c>
      <c r="C27" s="164"/>
      <c r="D27" s="164"/>
      <c r="E27" s="365"/>
      <c r="F27" s="366"/>
      <c r="G27" s="164"/>
      <c r="H27" s="365"/>
      <c r="I27" s="366"/>
      <c r="J27" s="368"/>
      <c r="K27" s="365"/>
    </row>
    <row r="28" spans="2:11" ht="12.75">
      <c r="B28" s="126">
        <v>8</v>
      </c>
      <c r="C28" s="164"/>
      <c r="D28" s="164"/>
      <c r="E28" s="365"/>
      <c r="F28" s="366"/>
      <c r="G28" s="164"/>
      <c r="H28" s="365"/>
      <c r="I28" s="366"/>
      <c r="J28" s="368"/>
      <c r="K28" s="365"/>
    </row>
    <row r="29" spans="2:11" ht="12.75">
      <c r="B29" s="126">
        <v>9</v>
      </c>
      <c r="C29" s="164"/>
      <c r="D29" s="164"/>
      <c r="E29" s="365"/>
      <c r="F29" s="366"/>
      <c r="G29" s="164"/>
      <c r="H29" s="365"/>
      <c r="I29" s="366"/>
      <c r="J29" s="368"/>
      <c r="K29" s="365"/>
    </row>
    <row r="30" spans="2:11" ht="12.75">
      <c r="B30" s="369">
        <v>10</v>
      </c>
      <c r="C30" s="370"/>
      <c r="D30" s="370"/>
      <c r="E30" s="371"/>
      <c r="F30" s="372"/>
      <c r="G30" s="370"/>
      <c r="H30" s="371"/>
      <c r="I30" s="372"/>
      <c r="J30" s="373"/>
      <c r="K30" s="371"/>
    </row>
    <row r="31" spans="2:11" ht="12.75">
      <c r="B31" s="86"/>
      <c r="C31" s="86"/>
      <c r="D31" s="86"/>
      <c r="E31" s="86"/>
      <c r="F31" s="86"/>
      <c r="G31" s="86"/>
      <c r="H31" s="86"/>
      <c r="I31" s="86"/>
      <c r="J31" s="374"/>
      <c r="K31" s="86"/>
    </row>
    <row r="32" spans="2:11" ht="15" customHeight="1">
      <c r="B32" s="375" t="str">
        <f>'Биланс успеха'!B89</f>
        <v>Датум: 30. октобар 2020. године</v>
      </c>
      <c r="C32" s="375"/>
      <c r="D32" s="86"/>
      <c r="E32" s="86"/>
      <c r="F32" s="188" t="s">
        <v>508</v>
      </c>
      <c r="G32" s="86"/>
      <c r="H32" s="86" t="s">
        <v>693</v>
      </c>
      <c r="I32" s="86"/>
      <c r="J32" s="374"/>
      <c r="K32" s="86"/>
    </row>
    <row r="33" spans="2:11" ht="12.75">
      <c r="B33" s="86"/>
      <c r="C33" s="86"/>
      <c r="D33" s="86"/>
      <c r="E33" s="86"/>
      <c r="F33" s="86"/>
      <c r="G33" s="86"/>
      <c r="H33" s="86"/>
      <c r="I33" s="86"/>
      <c r="J33" s="374"/>
      <c r="K33" s="86"/>
    </row>
    <row r="34" spans="2:11" ht="12.75">
      <c r="B34" s="86"/>
      <c r="C34" s="86"/>
      <c r="D34" s="86"/>
      <c r="E34" s="86"/>
      <c r="F34" s="86"/>
      <c r="G34" s="86"/>
      <c r="H34" s="86"/>
      <c r="I34" s="86"/>
      <c r="J34" s="374"/>
      <c r="K34" s="86"/>
    </row>
    <row r="35" spans="2:11" ht="12.75">
      <c r="B35" s="86"/>
      <c r="C35" s="86"/>
      <c r="D35" s="86"/>
      <c r="E35" s="86"/>
      <c r="F35" s="86"/>
      <c r="G35" s="86"/>
      <c r="H35" s="86"/>
      <c r="I35" s="86"/>
      <c r="J35" s="374"/>
      <c r="K35" s="86"/>
    </row>
    <row r="36" spans="2:11" ht="12.75">
      <c r="B36" s="86"/>
      <c r="C36" s="86"/>
      <c r="D36" s="86"/>
      <c r="E36" s="86"/>
      <c r="F36" s="86"/>
      <c r="G36" s="86"/>
      <c r="H36" s="86"/>
      <c r="I36" s="86"/>
      <c r="J36" s="374"/>
      <c r="K36" s="86"/>
    </row>
    <row r="37" spans="2:11" ht="12.75">
      <c r="B37" s="86"/>
      <c r="C37" s="86"/>
      <c r="D37" s="86"/>
      <c r="E37" s="86"/>
      <c r="F37" s="86"/>
      <c r="G37" s="86"/>
      <c r="H37" s="86"/>
      <c r="I37" s="86"/>
      <c r="J37" s="374"/>
      <c r="K37" s="86"/>
    </row>
    <row r="38" spans="2:11" ht="12.75">
      <c r="B38" s="86"/>
      <c r="C38" s="86"/>
      <c r="D38" s="86"/>
      <c r="E38" s="86"/>
      <c r="F38" s="86"/>
      <c r="G38" s="86"/>
      <c r="H38" s="86"/>
      <c r="I38" s="86"/>
      <c r="J38" s="374"/>
      <c r="K38" s="86"/>
    </row>
    <row r="39" spans="2:11" ht="12.75">
      <c r="B39" s="86"/>
      <c r="C39" s="86"/>
      <c r="D39" s="86"/>
      <c r="E39" s="86"/>
      <c r="F39" s="86"/>
      <c r="G39" s="86"/>
      <c r="H39" s="86"/>
      <c r="I39" s="86"/>
      <c r="J39" s="374"/>
      <c r="K39" s="86"/>
    </row>
    <row r="40" spans="2:11" ht="12.75">
      <c r="B40" s="86"/>
      <c r="C40" s="86"/>
      <c r="D40" s="86"/>
      <c r="E40" s="86"/>
      <c r="F40" s="86"/>
      <c r="G40" s="86"/>
      <c r="H40" s="86"/>
      <c r="I40" s="86"/>
      <c r="J40" s="374"/>
      <c r="K40" s="86"/>
    </row>
    <row r="41" spans="2:11" ht="12.75">
      <c r="B41" s="86"/>
      <c r="C41" s="86"/>
      <c r="D41" s="86"/>
      <c r="E41" s="86"/>
      <c r="F41" s="86"/>
      <c r="G41" s="86"/>
      <c r="H41" s="86"/>
      <c r="I41" s="86"/>
      <c r="J41" s="374"/>
      <c r="K41" s="86"/>
    </row>
    <row r="42" spans="2:11" ht="12.75">
      <c r="B42" s="86"/>
      <c r="C42" s="86"/>
      <c r="D42" s="86"/>
      <c r="E42" s="86"/>
      <c r="F42" s="86"/>
      <c r="G42" s="86"/>
      <c r="H42" s="86"/>
      <c r="I42" s="86"/>
      <c r="J42" s="374"/>
      <c r="K42" s="86"/>
    </row>
    <row r="43" spans="2:11" ht="12.75">
      <c r="B43" s="86"/>
      <c r="C43" s="86"/>
      <c r="D43" s="86"/>
      <c r="E43" s="86"/>
      <c r="F43" s="86"/>
      <c r="G43" s="86"/>
      <c r="H43" s="86"/>
      <c r="I43" s="86"/>
      <c r="J43" s="374"/>
      <c r="K43" s="86"/>
    </row>
    <row r="44" spans="2:11" ht="12.75">
      <c r="B44" s="86"/>
      <c r="C44" s="86"/>
      <c r="D44" s="86"/>
      <c r="E44" s="86"/>
      <c r="F44" s="86"/>
      <c r="G44" s="86"/>
      <c r="H44" s="86"/>
      <c r="I44" s="86"/>
      <c r="J44" s="374"/>
      <c r="K44" s="86"/>
    </row>
    <row r="45" spans="2:11" ht="12.75">
      <c r="B45" s="86"/>
      <c r="C45" s="86"/>
      <c r="D45" s="86"/>
      <c r="E45" s="86"/>
      <c r="F45" s="86"/>
      <c r="G45" s="86"/>
      <c r="H45" s="86"/>
      <c r="I45" s="86"/>
      <c r="J45" s="374"/>
      <c r="K45" s="86"/>
    </row>
    <row r="46" spans="2:11" ht="12.75">
      <c r="B46" s="86"/>
      <c r="C46" s="86"/>
      <c r="D46" s="86"/>
      <c r="E46" s="86"/>
      <c r="F46" s="86"/>
      <c r="G46" s="86"/>
      <c r="H46" s="86"/>
      <c r="I46" s="86"/>
      <c r="J46" s="374"/>
      <c r="K46" s="86"/>
    </row>
    <row r="47" spans="2:11" ht="12.75">
      <c r="B47" s="86"/>
      <c r="C47" s="86"/>
      <c r="D47" s="86"/>
      <c r="E47" s="86"/>
      <c r="F47" s="86"/>
      <c r="G47" s="86"/>
      <c r="H47" s="86"/>
      <c r="I47" s="86"/>
      <c r="J47" s="374"/>
      <c r="K47" s="86"/>
    </row>
    <row r="48" spans="2:11" ht="12.75">
      <c r="B48" s="86"/>
      <c r="C48" s="86"/>
      <c r="D48" s="86"/>
      <c r="E48" s="86"/>
      <c r="F48" s="86"/>
      <c r="G48" s="86"/>
      <c r="H48" s="86"/>
      <c r="I48" s="86"/>
      <c r="J48" s="374"/>
      <c r="K48" s="86"/>
    </row>
    <row r="49" spans="2:11" ht="12.75">
      <c r="B49" s="86"/>
      <c r="C49" s="86"/>
      <c r="D49" s="86"/>
      <c r="E49" s="86"/>
      <c r="F49" s="86"/>
      <c r="G49" s="86"/>
      <c r="H49" s="86"/>
      <c r="I49" s="86"/>
      <c r="J49" s="374"/>
      <c r="K49" s="86"/>
    </row>
    <row r="50" spans="2:11" ht="12.75">
      <c r="B50" s="86"/>
      <c r="C50" s="86"/>
      <c r="D50" s="86"/>
      <c r="E50" s="86"/>
      <c r="F50" s="86"/>
      <c r="G50" s="86"/>
      <c r="H50" s="86"/>
      <c r="I50" s="86"/>
      <c r="J50" s="374"/>
      <c r="K50" s="86"/>
    </row>
    <row r="51" spans="2:11" ht="12.75">
      <c r="B51" s="86"/>
      <c r="C51" s="86"/>
      <c r="D51" s="86"/>
      <c r="E51" s="86"/>
      <c r="F51" s="86"/>
      <c r="G51" s="86"/>
      <c r="H51" s="86"/>
      <c r="I51" s="86"/>
      <c r="J51" s="374"/>
      <c r="K51" s="86"/>
    </row>
    <row r="52" spans="2:11" ht="12.75">
      <c r="B52" s="86"/>
      <c r="C52" s="86"/>
      <c r="D52" s="86"/>
      <c r="E52" s="86"/>
      <c r="F52" s="86"/>
      <c r="G52" s="86"/>
      <c r="H52" s="86"/>
      <c r="I52" s="86"/>
      <c r="J52" s="374"/>
      <c r="K52" s="86"/>
    </row>
    <row r="53" spans="2:11" ht="12.75">
      <c r="B53" s="86"/>
      <c r="C53" s="86"/>
      <c r="D53" s="86"/>
      <c r="E53" s="86"/>
      <c r="F53" s="86"/>
      <c r="G53" s="86"/>
      <c r="H53" s="86"/>
      <c r="I53" s="86"/>
      <c r="J53" s="374"/>
      <c r="K53" s="86"/>
    </row>
  </sheetData>
  <sheetProtection selectLockedCells="1" selectUnlockedCells="1"/>
  <mergeCells count="16">
    <mergeCell ref="B2:D2"/>
    <mergeCell ref="N2:O2"/>
    <mergeCell ref="B3:C3"/>
    <mergeCell ref="B5:I5"/>
    <mergeCell ref="B8:B9"/>
    <mergeCell ref="C8:C9"/>
    <mergeCell ref="D8:D9"/>
    <mergeCell ref="E8:E9"/>
    <mergeCell ref="F8:F9"/>
    <mergeCell ref="G8:H8"/>
    <mergeCell ref="I8:I9"/>
    <mergeCell ref="B18:B20"/>
    <mergeCell ref="C18:E18"/>
    <mergeCell ref="F18:H18"/>
    <mergeCell ref="I18:K18"/>
    <mergeCell ref="B32:C32"/>
  </mergeCells>
  <printOptions/>
  <pageMargins left="0.7" right="0.7" top="0.75" bottom="0.75" header="0.5118055555555555" footer="0.5118055555555555"/>
  <pageSetup fitToHeight="1" fitToWidth="1" horizontalDpi="300" verticalDpi="300" orientation="landscape" paperSize="9"/>
</worksheet>
</file>

<file path=xl/worksheets/sheet9.xml><?xml version="1.0" encoding="utf-8"?>
<worksheet xmlns="http://schemas.openxmlformats.org/spreadsheetml/2006/main" xmlns:r="http://schemas.openxmlformats.org/officeDocument/2006/relationships">
  <sheetPr>
    <tabColor indexed="9"/>
    <pageSetUpPr fitToPage="1"/>
  </sheetPr>
  <dimension ref="A1:K26"/>
  <sheetViews>
    <sheetView zoomScale="72" zoomScaleNormal="72" workbookViewId="0" topLeftCell="A1">
      <selection activeCell="B13" sqref="B13"/>
    </sheetView>
  </sheetViews>
  <sheetFormatPr defaultColWidth="9.140625" defaultRowHeight="12.75"/>
  <cols>
    <col min="1" max="1" width="5.421875" style="1" customWidth="1"/>
    <col min="2" max="3" width="18.00390625" style="1" customWidth="1"/>
    <col min="4" max="4" width="17.421875" style="1" customWidth="1"/>
    <col min="5" max="5" width="17.57421875" style="1" customWidth="1"/>
    <col min="6" max="6" width="50.57421875" style="1" customWidth="1"/>
    <col min="7" max="7" width="15.8515625" style="1" customWidth="1"/>
    <col min="8" max="8" width="17.8515625" style="1" customWidth="1"/>
    <col min="9" max="9" width="22.140625" style="1" customWidth="1"/>
    <col min="10" max="10" width="15.421875" style="1" customWidth="1"/>
    <col min="11" max="11" width="18.421875" style="1" customWidth="1"/>
    <col min="12" max="16384" width="9.140625" style="1" customWidth="1"/>
  </cols>
  <sheetData>
    <row r="1" spans="1:11" ht="12.75">
      <c r="A1" s="3"/>
      <c r="B1" s="3"/>
      <c r="C1" s="3"/>
      <c r="D1" s="3"/>
      <c r="E1" s="3"/>
      <c r="F1" s="3"/>
      <c r="G1" s="3"/>
      <c r="H1" s="3"/>
      <c r="I1" s="3"/>
      <c r="J1" s="3"/>
      <c r="K1" s="3"/>
    </row>
    <row r="2" spans="1:11" ht="12.75">
      <c r="A2" s="3"/>
      <c r="B2" s="3" t="s">
        <v>1</v>
      </c>
      <c r="C2" s="6" t="s">
        <v>2</v>
      </c>
      <c r="D2" s="9"/>
      <c r="E2" s="9"/>
      <c r="F2" s="3"/>
      <c r="G2" s="3"/>
      <c r="H2" s="3"/>
      <c r="I2" s="3"/>
      <c r="J2" s="258" t="s">
        <v>694</v>
      </c>
      <c r="K2" s="3"/>
    </row>
    <row r="3" spans="1:11" ht="12.75">
      <c r="A3" s="3"/>
      <c r="B3" s="3" t="s">
        <v>3</v>
      </c>
      <c r="C3" s="376" t="s">
        <v>4</v>
      </c>
      <c r="D3" s="9"/>
      <c r="E3" s="9"/>
      <c r="F3" s="3"/>
      <c r="G3" s="3"/>
      <c r="H3" s="3"/>
      <c r="I3" s="3"/>
      <c r="J3" s="258"/>
      <c r="K3" s="258"/>
    </row>
    <row r="4" spans="1:11" ht="12.75">
      <c r="A4" s="3"/>
      <c r="B4" s="3"/>
      <c r="C4" s="3"/>
      <c r="D4" s="3"/>
      <c r="E4" s="3"/>
      <c r="F4" s="3"/>
      <c r="G4" s="3"/>
      <c r="H4" s="3"/>
      <c r="I4" s="3"/>
      <c r="J4" s="3"/>
      <c r="K4" s="3"/>
    </row>
    <row r="5" spans="1:11" ht="12.75">
      <c r="A5" s="3"/>
      <c r="B5" s="3"/>
      <c r="C5" s="3"/>
      <c r="D5" s="3"/>
      <c r="E5" s="3"/>
      <c r="F5" s="3"/>
      <c r="G5" s="3"/>
      <c r="H5" s="3"/>
      <c r="I5" s="3"/>
      <c r="J5" s="3"/>
      <c r="K5" s="3"/>
    </row>
    <row r="6" spans="1:11" ht="12.75">
      <c r="A6" s="3"/>
      <c r="B6" s="377" t="s">
        <v>695</v>
      </c>
      <c r="C6" s="377"/>
      <c r="D6" s="377"/>
      <c r="E6" s="377"/>
      <c r="F6" s="377"/>
      <c r="G6" s="377"/>
      <c r="H6" s="377"/>
      <c r="I6" s="377"/>
      <c r="J6" s="326"/>
      <c r="K6" s="3"/>
    </row>
    <row r="7" spans="1:11" ht="0.75" customHeight="1">
      <c r="A7" s="3"/>
      <c r="B7" s="3"/>
      <c r="C7" s="3"/>
      <c r="D7" s="3"/>
      <c r="E7" s="3"/>
      <c r="F7" s="3"/>
      <c r="G7" s="3"/>
      <c r="H7" s="3"/>
      <c r="I7" s="3"/>
      <c r="J7" s="258" t="s">
        <v>6</v>
      </c>
      <c r="K7" s="3"/>
    </row>
    <row r="8" spans="1:11" s="382" customFormat="1" ht="91.5" customHeight="1">
      <c r="A8" s="378"/>
      <c r="B8" s="379" t="s">
        <v>696</v>
      </c>
      <c r="C8" s="380" t="s">
        <v>697</v>
      </c>
      <c r="D8" s="380" t="s">
        <v>698</v>
      </c>
      <c r="E8" s="380" t="s">
        <v>699</v>
      </c>
      <c r="F8" s="380" t="s">
        <v>700</v>
      </c>
      <c r="G8" s="380" t="s">
        <v>701</v>
      </c>
      <c r="H8" s="380" t="s">
        <v>702</v>
      </c>
      <c r="I8" s="380" t="s">
        <v>703</v>
      </c>
      <c r="J8" s="381" t="s">
        <v>704</v>
      </c>
      <c r="K8" s="282"/>
    </row>
    <row r="9" spans="1:11" s="382" customFormat="1" ht="12.75">
      <c r="A9" s="378"/>
      <c r="B9" s="379">
        <v>1</v>
      </c>
      <c r="C9" s="383">
        <v>2</v>
      </c>
      <c r="D9" s="380">
        <v>3</v>
      </c>
      <c r="E9" s="380">
        <v>4</v>
      </c>
      <c r="F9" s="383">
        <v>5</v>
      </c>
      <c r="G9" s="380">
        <v>6</v>
      </c>
      <c r="H9" s="380">
        <v>7</v>
      </c>
      <c r="I9" s="383">
        <v>8</v>
      </c>
      <c r="J9" s="381" t="s">
        <v>705</v>
      </c>
      <c r="K9" s="282"/>
    </row>
    <row r="10" spans="1:11" s="382" customFormat="1" ht="12.75">
      <c r="A10" s="378"/>
      <c r="B10" s="384" t="s">
        <v>706</v>
      </c>
      <c r="C10" s="385">
        <v>34939</v>
      </c>
      <c r="D10" s="386" t="s">
        <v>707</v>
      </c>
      <c r="E10" s="387">
        <v>2838697.79</v>
      </c>
      <c r="F10" s="388" t="s">
        <v>708</v>
      </c>
      <c r="G10" s="389">
        <v>43798</v>
      </c>
      <c r="H10" s="390"/>
      <c r="I10" s="388"/>
      <c r="J10" s="391">
        <f>E10+H10</f>
        <v>2838697.79</v>
      </c>
      <c r="K10" s="282"/>
    </row>
    <row r="11" spans="1:11" ht="12.75">
      <c r="A11" s="313"/>
      <c r="B11" s="392">
        <v>2019</v>
      </c>
      <c r="C11" s="393"/>
      <c r="D11" s="394" t="s">
        <v>709</v>
      </c>
      <c r="E11" s="395"/>
      <c r="F11" s="395"/>
      <c r="G11" s="395"/>
      <c r="H11" s="395"/>
      <c r="I11" s="395"/>
      <c r="J11" s="290"/>
      <c r="K11" s="3"/>
    </row>
    <row r="12" spans="1:11" ht="12.75">
      <c r="A12" s="313"/>
      <c r="B12" s="392">
        <v>2020</v>
      </c>
      <c r="C12" s="394"/>
      <c r="D12" s="394" t="s">
        <v>709</v>
      </c>
      <c r="E12" s="396"/>
      <c r="F12" s="396"/>
      <c r="G12" s="396"/>
      <c r="H12" s="396"/>
      <c r="I12" s="396"/>
      <c r="J12" s="291"/>
      <c r="K12" s="3"/>
    </row>
    <row r="13" spans="1:11" ht="12.75">
      <c r="A13" s="313"/>
      <c r="B13" s="397" t="s">
        <v>709</v>
      </c>
      <c r="C13" s="398"/>
      <c r="D13" s="398" t="s">
        <v>709</v>
      </c>
      <c r="E13" s="399"/>
      <c r="F13" s="399"/>
      <c r="G13" s="399"/>
      <c r="H13" s="399"/>
      <c r="I13" s="399"/>
      <c r="J13" s="291"/>
      <c r="K13" s="3"/>
    </row>
    <row r="14" spans="1:11" ht="12.75">
      <c r="A14" s="3"/>
      <c r="B14" s="3"/>
      <c r="C14" s="3"/>
      <c r="D14" s="3"/>
      <c r="E14" s="3"/>
      <c r="F14" s="3"/>
      <c r="G14" s="3"/>
      <c r="H14" s="3"/>
      <c r="I14" s="3"/>
      <c r="J14" s="400"/>
      <c r="K14" s="3"/>
    </row>
    <row r="15" spans="1:11" ht="12.75">
      <c r="A15" s="3"/>
      <c r="B15" s="3" t="s">
        <v>710</v>
      </c>
      <c r="C15" s="3"/>
      <c r="D15" s="3"/>
      <c r="E15" s="3"/>
      <c r="F15" s="3"/>
      <c r="G15" s="3"/>
      <c r="H15" s="3"/>
      <c r="I15" s="3"/>
      <c r="J15" s="3"/>
      <c r="K15" s="3"/>
    </row>
    <row r="16" spans="1:11" ht="12.75">
      <c r="A16" s="3"/>
      <c r="B16" s="3" t="s">
        <v>711</v>
      </c>
      <c r="C16" s="3"/>
      <c r="D16" s="3"/>
      <c r="E16" s="3"/>
      <c r="F16" s="3"/>
      <c r="G16" s="3"/>
      <c r="H16" s="3"/>
      <c r="I16" s="3"/>
      <c r="J16" s="3"/>
      <c r="K16" s="3"/>
    </row>
    <row r="17" spans="1:11" ht="15.75" customHeight="1">
      <c r="A17" s="3"/>
      <c r="B17" s="3" t="s">
        <v>712</v>
      </c>
      <c r="C17" s="3"/>
      <c r="D17" s="3"/>
      <c r="E17" s="3"/>
      <c r="F17" s="3"/>
      <c r="G17" s="3"/>
      <c r="H17" s="401"/>
      <c r="I17" s="3"/>
      <c r="J17" s="3"/>
      <c r="K17" s="3"/>
    </row>
    <row r="18" spans="1:11" ht="12.75">
      <c r="A18" s="3"/>
      <c r="B18" s="3"/>
      <c r="C18" s="3"/>
      <c r="D18" s="3"/>
      <c r="E18" s="3"/>
      <c r="F18" s="3"/>
      <c r="G18" s="3"/>
      <c r="H18" s="401"/>
      <c r="I18" s="3"/>
      <c r="J18" s="3"/>
      <c r="K18" s="3"/>
    </row>
    <row r="19" spans="1:11" ht="12.75">
      <c r="A19" s="3"/>
      <c r="B19" s="402"/>
      <c r="C19" s="402"/>
      <c r="D19" s="402"/>
      <c r="E19" s="402"/>
      <c r="F19" s="3"/>
      <c r="G19" s="3"/>
      <c r="H19" s="3"/>
      <c r="I19" s="3"/>
      <c r="J19" s="3"/>
      <c r="K19" s="3"/>
    </row>
    <row r="20" spans="1:11" ht="12.75">
      <c r="A20" s="3"/>
      <c r="B20" s="403" t="str">
        <f>'Биланс успеха'!B89</f>
        <v>Датум: 30. октобар 2020. године</v>
      </c>
      <c r="C20" s="403"/>
      <c r="D20" s="9"/>
      <c r="E20" s="9"/>
      <c r="F20" s="326" t="s">
        <v>110</v>
      </c>
      <c r="G20" s="3"/>
      <c r="H20" s="404" t="s">
        <v>109</v>
      </c>
      <c r="I20" s="405"/>
      <c r="J20" s="404"/>
      <c r="K20" s="3"/>
    </row>
    <row r="21" spans="1:11" ht="12.75">
      <c r="A21" s="3"/>
      <c r="B21" s="3"/>
      <c r="C21" s="3"/>
      <c r="D21" s="3"/>
      <c r="E21" s="3"/>
      <c r="F21" s="3"/>
      <c r="G21" s="3"/>
      <c r="H21" s="404"/>
      <c r="I21" s="404"/>
      <c r="J21" s="404"/>
      <c r="K21" s="3"/>
    </row>
    <row r="22" spans="1:11" ht="12.75">
      <c r="A22" s="3"/>
      <c r="B22" s="3"/>
      <c r="C22" s="3"/>
      <c r="D22" s="3"/>
      <c r="E22" s="3"/>
      <c r="F22" s="3"/>
      <c r="G22" s="3"/>
      <c r="H22" s="3"/>
      <c r="I22" s="3"/>
      <c r="J22" s="3"/>
      <c r="K22" s="3"/>
    </row>
    <row r="23" spans="1:11" ht="12.75">
      <c r="A23" s="3"/>
      <c r="B23" s="3"/>
      <c r="C23" s="3"/>
      <c r="D23" s="3"/>
      <c r="E23" s="3"/>
      <c r="F23" s="3"/>
      <c r="G23" s="3"/>
      <c r="H23" s="3"/>
      <c r="I23" s="3"/>
      <c r="J23" s="3"/>
      <c r="K23" s="3"/>
    </row>
    <row r="24" spans="1:11" ht="12.75">
      <c r="A24" s="3"/>
      <c r="B24" s="3"/>
      <c r="C24" s="3"/>
      <c r="D24" s="3"/>
      <c r="E24" s="3"/>
      <c r="F24" s="3"/>
      <c r="G24" s="3"/>
      <c r="H24" s="3"/>
      <c r="I24" s="3"/>
      <c r="J24" s="3"/>
      <c r="K24" s="3"/>
    </row>
    <row r="25" spans="1:11" ht="12.75">
      <c r="A25" s="3"/>
      <c r="B25" s="3"/>
      <c r="C25" s="3"/>
      <c r="D25" s="3"/>
      <c r="E25" s="3"/>
      <c r="F25" s="3"/>
      <c r="G25" s="3"/>
      <c r="H25" s="3"/>
      <c r="I25" s="3"/>
      <c r="J25" s="3"/>
      <c r="K25" s="3"/>
    </row>
    <row r="26" spans="1:11" ht="12.75">
      <c r="A26" s="3"/>
      <c r="B26" s="3"/>
      <c r="C26" s="3"/>
      <c r="D26" s="3"/>
      <c r="E26" s="3"/>
      <c r="F26" s="3"/>
      <c r="G26" s="3"/>
      <c r="H26" s="3"/>
      <c r="I26" s="3"/>
      <c r="J26" s="3"/>
      <c r="K26" s="3"/>
    </row>
  </sheetData>
  <sheetProtection selectLockedCells="1" selectUnlockedCells="1"/>
  <mergeCells count="1">
    <mergeCell ref="B6:I6"/>
  </mergeCells>
  <printOptions/>
  <pageMargins left="0.7" right="0.7" top="0.75" bottom="0.75" header="0.5118055555555555" footer="0.5118055555555555"/>
  <pageSetup fitToHeight="0" fitToWidth="1" horizontalDpi="300" verticalDpi="300" orientation="landscape"/>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565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Centrala</dc:creator>
  <cp:keywords/>
  <dc:description/>
  <cp:lastModifiedBy/>
  <cp:lastPrinted>2020-10-30T07:08:18Z</cp:lastPrinted>
  <dcterms:created xsi:type="dcterms:W3CDTF">2013-03-12T08:27:17Z</dcterms:created>
  <dcterms:modified xsi:type="dcterms:W3CDTF">2020-10-30T10:44:37Z</dcterms:modified>
  <cp:category/>
  <cp:version/>
  <cp:contentType/>
  <cp:contentStatus/>
  <cp:revision>12</cp:revision>
</cp:coreProperties>
</file>