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45" tabRatio="892" activeTab="5"/>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Субвенције" sheetId="6" r:id="rId6"/>
    <sheet name="Цен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externalReferences>
    <externalReference r:id="rId16"/>
  </externalReferences>
  <definedNames>
    <definedName name="_xlnm.Print_Area" localSheetId="7">'Донације'!$B$2:$K$32</definedName>
    <definedName name="_xlnm.Print_Area" localSheetId="4">'Запослени'!$B$2:$F$41</definedName>
    <definedName name="_xlnm.Print_Area" localSheetId="3">'Зараде '!$B$1:$H$48</definedName>
    <definedName name="_xlnm.Print_Area" localSheetId="11">'Извештај о инвестицијама '!$A$1:$L$50</definedName>
    <definedName name="_xlnm.Print_Area" localSheetId="9">'Кредити'!$A$1:$W$36</definedName>
    <definedName name="_xlnm.Print_Area" localSheetId="5">'Субвенције'!$B$3:$G$56</definedName>
    <definedName name="_xlnm.Print_Area" localSheetId="6">'Цене'!$B$1:$R$38</definedName>
  </definedNames>
  <calcPr fullCalcOnLoad="1"/>
</workbook>
</file>

<file path=xl/comments7.xml><?xml version="1.0" encoding="utf-8"?>
<comments xmlns="http://schemas.openxmlformats.org/spreadsheetml/2006/main">
  <authors>
    <author/>
  </authors>
  <commentList>
    <comment ref="B32" authorId="0">
      <text>
        <r>
          <rPr>
            <b/>
            <sz val="9"/>
            <color indexed="8"/>
            <rFont val="Tahoma"/>
            <family val="2"/>
          </rPr>
          <t xml:space="preserve">JasminaIvanovic:
</t>
        </r>
      </text>
    </comment>
    <comment ref="B33" authorId="0">
      <text>
        <r>
          <rPr>
            <b/>
            <sz val="9"/>
            <color indexed="8"/>
            <rFont val="Tahoma"/>
            <family val="2"/>
          </rPr>
          <t xml:space="preserve">JasminaIvanovic:
</t>
        </r>
      </text>
    </comment>
    <comment ref="B34" authorId="0">
      <text>
        <r>
          <rPr>
            <b/>
            <sz val="9"/>
            <color indexed="8"/>
            <rFont val="Tahoma"/>
            <family val="2"/>
          </rPr>
          <t xml:space="preserve">JasminaIvanovic:
</t>
        </r>
      </text>
    </comment>
  </commentList>
</comments>
</file>

<file path=xl/sharedStrings.xml><?xml version="1.0" encoding="utf-8"?>
<sst xmlns="http://schemas.openxmlformats.org/spreadsheetml/2006/main" count="1147" uniqueCount="917">
  <si>
    <r>
      <t>Ђ. НЕТО ПРИЛИВ ГОТОВИНЕ</t>
    </r>
    <r>
      <rPr>
        <sz val="12"/>
        <color indexed="8"/>
        <rFont val="Arial"/>
        <family val="2"/>
      </rPr>
      <t> (3040 – 3041)</t>
    </r>
  </si>
  <si>
    <r>
      <t>Е. НЕТО ОДЛИВ ГОТОВИНЕ</t>
    </r>
    <r>
      <rPr>
        <sz val="12"/>
        <color indexed="8"/>
        <rFont val="Arial"/>
        <family val="2"/>
      </rPr>
      <t> (3041 – 3040)</t>
    </r>
  </si>
  <si>
    <r>
      <t xml:space="preserve">Ј. ГОТОВИНА НА КРАЈУ ОБРАЧУНСКОГ ПЕРИОДА </t>
    </r>
    <r>
      <rPr>
        <sz val="12"/>
        <color indexed="8"/>
        <rFont val="Arial"/>
        <family val="2"/>
      </rPr>
      <t>(3042 – 3043 + 3044 + 3045 – 3046)</t>
    </r>
  </si>
  <si>
    <t>¹претходна година</t>
  </si>
  <si>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</si>
  <si>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</si>
  <si>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</si>
  <si>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</si>
  <si>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</si>
  <si>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</si>
  <si>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</si>
  <si>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</si>
  <si>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 xml:space="preserve">  </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</si>
  <si>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</si>
  <si>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</si>
  <si>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</si>
  <si>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</si>
  <si>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</si>
  <si>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</si>
  <si>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</si>
  <si>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</si>
  <si>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</si>
  <si>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</si>
  <si>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</si>
  <si>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</si>
  <si>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</si>
  <si>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</si>
  <si>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</si>
  <si>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</si>
  <si>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</si>
  <si>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</si>
  <si>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</si>
  <si>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</si>
  <si>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</si>
  <si>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</si>
  <si>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</si>
  <si>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</si>
  <si>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</si>
  <si>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</si>
  <si>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</si>
  <si>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</si>
  <si>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</si>
  <si>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</si>
  <si>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</si>
  <si>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</si>
  <si>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</si>
  <si>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</si>
  <si>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</si>
  <si>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</si>
  <si>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</si>
  <si>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</si>
  <si>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</si>
  <si>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</si>
  <si>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</si>
  <si>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</si>
  <si>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</si>
  <si>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</si>
  <si>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</si>
  <si>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</si>
  <si>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</si>
  <si>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</si>
  <si>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</si>
  <si>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</si>
  <si>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</si>
  <si>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</si>
  <si>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</si>
  <si>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</si>
  <si>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</si>
  <si>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</si>
  <si>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</si>
  <si>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</si>
  <si>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</si>
  <si>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</si>
  <si>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</si>
  <si>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</si>
  <si>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</si>
  <si>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</si>
  <si>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</si>
  <si>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</si>
  <si>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</si>
  <si>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</si>
  <si>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</si>
  <si>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</si>
  <si>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</si>
  <si>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</si>
  <si>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</si>
  <si>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</si>
  <si>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</si>
  <si>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</si>
  <si>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</si>
  <si>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</si>
  <si>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</si>
  <si>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</si>
  <si>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</si>
  <si>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Стање кредитне задужености 
на ДД. ММ. _____ године у оригиналној валути</t>
  </si>
  <si>
    <t>Стање кредитне задужености 
на ДД. ММ. _____ године у динарима</t>
  </si>
  <si>
    <t>Група рачуна, рачун</t>
  </si>
  <si>
    <t>П О З И Ц И Ј А</t>
  </si>
  <si>
    <t>АКТИВА</t>
  </si>
  <si>
    <t>012</t>
  </si>
  <si>
    <t>14</t>
  </si>
  <si>
    <t>24</t>
  </si>
  <si>
    <t>29</t>
  </si>
  <si>
    <t>ПАСИВА</t>
  </si>
  <si>
    <t xml:space="preserve">План </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</si>
  <si>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</si>
  <si>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</si>
  <si>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</si>
  <si>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</si>
  <si>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</si>
  <si>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</si>
  <si>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</si>
  <si>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</si>
  <si>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</si>
  <si>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</si>
  <si>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</si>
  <si>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</si>
  <si>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</si>
  <si>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</si>
  <si>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</si>
  <si>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</si>
  <si>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</si>
  <si>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</si>
  <si>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</si>
  <si>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</si>
  <si>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</si>
  <si>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</si>
  <si>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</si>
  <si>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</si>
  <si>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</si>
  <si>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</si>
  <si>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</si>
  <si>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</si>
  <si>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</si>
  <si>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</si>
  <si>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</si>
  <si>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</si>
  <si>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</si>
  <si>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</si>
  <si>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</si>
  <si>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</si>
  <si>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</si>
  <si>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</si>
  <si>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</si>
  <si>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</si>
  <si>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</si>
  <si>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</si>
  <si>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</si>
  <si>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</si>
  <si>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</si>
  <si>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</si>
  <si>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</si>
  <si>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</si>
  <si>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</si>
  <si>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</si>
  <si>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</si>
  <si>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</si>
  <si>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</si>
  <si>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</si>
  <si>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</si>
  <si>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</si>
  <si>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</si>
  <si>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</si>
  <si>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</si>
  <si>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</si>
  <si>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</si>
  <si>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</si>
  <si>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</si>
  <si>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</si>
  <si>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</si>
  <si>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</si>
  <si>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</si>
  <si>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</si>
  <si>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</si>
  <si>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</si>
  <si>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</si>
  <si>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</si>
  <si>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</si>
  <si>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</si>
  <si>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</si>
  <si>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</si>
  <si>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</si>
  <si>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</si>
  <si>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</si>
  <si>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</si>
  <si>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</si>
  <si>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</si>
  <si>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</si>
  <si>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</si>
  <si>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</si>
  <si>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</si>
  <si>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</si>
  <si>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</si>
  <si>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</si>
  <si>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</si>
  <si>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</si>
  <si>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</si>
  <si>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</si>
  <si>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</si>
  <si>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</si>
  <si>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</si>
  <si>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</si>
  <si>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</si>
  <si>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</si>
  <si>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</si>
  <si>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</si>
  <si>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</si>
  <si>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</si>
  <si>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</si>
  <si>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</si>
  <si>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</si>
  <si>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</si>
  <si>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</si>
  <si>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</si>
  <si>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</si>
  <si>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</si>
  <si>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</si>
  <si>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</si>
  <si>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</si>
  <si>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</si>
  <si>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</si>
  <si>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</si>
  <si>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</si>
  <si>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</si>
  <si>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</si>
  <si>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</si>
  <si>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</si>
  <si>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</si>
  <si>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</si>
  <si>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</si>
  <si>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</si>
  <si>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</si>
  <si>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</si>
  <si>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</si>
  <si>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</si>
  <si>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</si>
  <si>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</si>
  <si>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</si>
  <si>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</si>
  <si>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</si>
  <si>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</si>
  <si>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</si>
  <si>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</si>
  <si>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</si>
  <si>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</si>
  <si>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</si>
  <si>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</si>
  <si>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</si>
  <si>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</si>
  <si>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</si>
  <si>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</si>
  <si>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</si>
  <si>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</si>
  <si>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</si>
  <si>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</si>
  <si>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</si>
  <si>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</si>
  <si>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</si>
  <si>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</si>
  <si>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</si>
  <si>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</si>
  <si>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</si>
  <si>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</si>
  <si>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</si>
  <si>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</si>
  <si>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</si>
  <si>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</si>
  <si>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</si>
  <si>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</si>
  <si>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</si>
  <si>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</si>
  <si>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</si>
  <si>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</si>
  <si>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</si>
  <si>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</si>
  <si>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</si>
  <si>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</si>
  <si>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</si>
  <si>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</si>
  <si>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</si>
  <si>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</si>
  <si>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</si>
  <si>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</si>
  <si>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</si>
  <si>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</si>
  <si>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</si>
  <si>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</si>
  <si>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</si>
  <si>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</si>
  <si>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</si>
  <si>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</si>
  <si>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</si>
  <si>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</si>
  <si>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</si>
  <si>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</si>
  <si>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</si>
  <si>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</si>
  <si>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</si>
  <si>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</si>
  <si>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</si>
  <si>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</si>
  <si>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</si>
  <si>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</si>
  <si>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</si>
  <si>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</si>
  <si>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</si>
  <si>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</si>
  <si>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</si>
  <si>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</si>
  <si>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</si>
  <si>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</si>
  <si>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</si>
  <si>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</si>
  <si>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</si>
  <si>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</si>
  <si>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</si>
  <si>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</si>
  <si>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</si>
  <si>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</si>
  <si>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</si>
  <si>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</si>
  <si>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</si>
  <si>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</si>
  <si>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</si>
  <si>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</si>
  <si>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</si>
  <si>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</si>
  <si>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</si>
  <si>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</si>
  <si>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</si>
  <si>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</si>
  <si>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</si>
  <si>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</si>
  <si>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</si>
  <si>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</si>
  <si>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</si>
  <si>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</si>
  <si>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</si>
  <si>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</si>
  <si>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</si>
  <si>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</si>
  <si>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</si>
  <si>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</si>
  <si>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</si>
  <si>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</si>
  <si>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</si>
  <si>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</si>
  <si>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</si>
  <si>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</si>
  <si>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</si>
  <si>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</si>
  <si>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</si>
  <si>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</si>
  <si>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</si>
  <si>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</si>
  <si>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</si>
  <si>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</si>
  <si>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</si>
  <si>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</si>
  <si>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</si>
  <si>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</si>
  <si>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</si>
  <si>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</si>
  <si>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</si>
  <si>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</si>
  <si>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</si>
  <si>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</si>
  <si>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</si>
  <si>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</si>
  <si>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</si>
  <si>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</si>
  <si>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</si>
  <si>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</si>
  <si>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</si>
  <si>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</si>
  <si>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</si>
  <si>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</si>
  <si>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</si>
  <si>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</si>
  <si>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</si>
  <si>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</si>
  <si>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</si>
  <si>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</si>
  <si>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</si>
  <si>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</si>
  <si>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</si>
  <si>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</si>
  <si>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</si>
  <si>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</si>
  <si>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</si>
  <si>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</si>
  <si>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</si>
  <si>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</si>
  <si>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</si>
  <si>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</si>
  <si>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</si>
  <si>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</si>
  <si>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</si>
  <si>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</si>
  <si>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</si>
  <si>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</si>
  <si>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</si>
  <si>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</si>
  <si>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</si>
  <si>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</si>
  <si>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</si>
  <si>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</si>
  <si>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</si>
  <si>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</si>
  <si>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</si>
  <si>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</si>
  <si>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</si>
  <si>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</si>
  <si>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</si>
  <si>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</si>
  <si>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</si>
  <si>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</si>
  <si>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</si>
  <si>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</si>
  <si>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</si>
  <si>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</si>
  <si>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</si>
  <si>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</si>
  <si>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</si>
  <si>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</si>
  <si>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</si>
  <si>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</si>
  <si>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</si>
  <si>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</si>
  <si>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</si>
  <si>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</si>
  <si>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</si>
  <si>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</si>
  <si>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</si>
  <si>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</si>
  <si>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</si>
  <si>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</si>
  <si>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</si>
  <si>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</si>
  <si>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</si>
  <si>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</si>
  <si>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</si>
  <si>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</si>
  <si>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</si>
  <si>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</si>
  <si>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</si>
  <si>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</si>
  <si>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</si>
  <si>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</si>
  <si>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</si>
  <si>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</si>
  <si>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</si>
  <si>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</si>
  <si>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</si>
  <si>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</si>
  <si>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</si>
  <si>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</si>
  <si>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</si>
  <si>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</si>
  <si>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</si>
  <si>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</si>
  <si>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</si>
  <si>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</si>
  <si>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</si>
  <si>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</si>
  <si>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</si>
  <si>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</si>
  <si>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</si>
  <si>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</si>
  <si>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</si>
  <si>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</si>
  <si>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</si>
  <si>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</si>
  <si>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</si>
  <si>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</si>
  <si>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</si>
  <si>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</si>
  <si>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</si>
  <si>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</si>
  <si>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</si>
  <si>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</si>
  <si>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</si>
  <si>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</si>
  <si>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</si>
  <si>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</si>
  <si>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</si>
  <si>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</si>
  <si>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</si>
  <si>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</si>
  <si>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</si>
  <si>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</si>
  <si>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</si>
  <si>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</si>
  <si>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</si>
  <si>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</si>
  <si>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</si>
  <si>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</si>
  <si>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</si>
  <si>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</si>
  <si>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</si>
  <si>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</si>
  <si>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</si>
  <si>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</si>
  <si>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</si>
  <si>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</si>
  <si>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</si>
  <si>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</si>
  <si>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</si>
  <si>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</si>
  <si>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</si>
  <si>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</si>
  <si>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</si>
  <si>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</si>
  <si>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</si>
  <si>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</si>
  <si>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</si>
  <si>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</si>
  <si>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</si>
  <si>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</si>
  <si>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</si>
  <si>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</si>
  <si>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</si>
  <si>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</si>
  <si>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</si>
  <si>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</si>
  <si>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</si>
  <si>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</si>
  <si>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</si>
  <si>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</si>
  <si>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</si>
  <si>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</si>
  <si>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</si>
  <si>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</si>
  <si>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</si>
  <si>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</si>
  <si>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</si>
  <si>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</si>
  <si>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</si>
  <si>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</si>
  <si>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</si>
  <si>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</si>
  <si>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</si>
  <si>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</si>
  <si>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</si>
  <si>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</si>
  <si>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</si>
  <si>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</si>
  <si>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</si>
  <si>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</si>
  <si>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</si>
  <si>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</si>
  <si>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</si>
  <si>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</si>
  <si>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</si>
  <si>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</si>
  <si>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</si>
  <si>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</si>
  <si>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</si>
  <si>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</si>
  <si>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</si>
  <si>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</si>
  <si>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</si>
  <si>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</si>
  <si>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</si>
  <si>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</si>
  <si>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</si>
  <si>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</si>
  <si>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</si>
  <si>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</si>
  <si>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</si>
  <si>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</si>
  <si>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</si>
  <si>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</si>
  <si>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</si>
  <si>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</si>
  <si>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</si>
  <si>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</si>
  <si>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</si>
  <si>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</si>
  <si>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</si>
  <si>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</si>
  <si>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</si>
  <si>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</si>
  <si>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</si>
  <si>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</si>
  <si>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</si>
  <si>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</si>
  <si>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</si>
  <si>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</si>
  <si>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</si>
  <si>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</si>
  <si>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</si>
  <si>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</si>
  <si>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</si>
  <si>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</si>
  <si>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</si>
  <si>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</si>
  <si>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</si>
  <si>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</si>
  <si>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</si>
  <si>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</si>
  <si>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</si>
  <si>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</si>
  <si>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</si>
  <si>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</si>
  <si>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</si>
  <si>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</si>
  <si>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</si>
  <si>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</si>
  <si>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</si>
  <si>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</si>
  <si>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</si>
  <si>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</si>
  <si>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</si>
  <si>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</si>
  <si>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</si>
  <si>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</si>
  <si>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</si>
  <si>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</si>
  <si>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</si>
  <si>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</si>
  <si>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</si>
  <si>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</si>
  <si>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</si>
  <si>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</si>
  <si>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</si>
  <si>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</si>
  <si>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</si>
  <si>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</si>
  <si>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</si>
  <si>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</si>
  <si>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</si>
  <si>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</si>
  <si>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</si>
  <si>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</si>
  <si>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</si>
  <si>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</si>
  <si>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</si>
  <si>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</si>
  <si>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</si>
  <si>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</si>
  <si>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</si>
  <si>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</si>
  <si>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</si>
  <si>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</si>
  <si>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</si>
  <si>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</si>
  <si>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</si>
  <si>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</si>
  <si>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</si>
  <si>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</si>
  <si>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</si>
  <si>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</si>
  <si>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</si>
  <si>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t xml:space="preserve">                                            Овлашћено лице: ___________________________________</t>
  </si>
  <si>
    <t>Овлашћено лице: 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</si>
  <si>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</si>
  <si>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</si>
  <si>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</si>
  <si>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</si>
  <si>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</si>
  <si>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</si>
  <si>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</si>
  <si>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</si>
  <si>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</si>
  <si>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</si>
  <si>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</si>
  <si>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</si>
  <si>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</si>
  <si>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</si>
  <si>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</si>
  <si>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</si>
  <si>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</si>
  <si>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</si>
  <si>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</si>
  <si>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</si>
  <si>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</si>
  <si>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</si>
  <si>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</si>
  <si>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</si>
  <si>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</si>
  <si>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</si>
  <si>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</si>
  <si>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</si>
  <si>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</si>
  <si>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</si>
  <si>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</si>
  <si>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</si>
  <si>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</si>
  <si>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</si>
  <si>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</si>
  <si>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</si>
  <si>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</si>
  <si>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</si>
  <si>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</si>
  <si>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</si>
  <si>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</si>
  <si>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</si>
  <si>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</si>
  <si>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</si>
  <si>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</si>
  <si>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</si>
  <si>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</si>
  <si>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</si>
  <si>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</si>
  <si>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</si>
  <si>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</si>
  <si>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</si>
  <si>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</si>
  <si>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</si>
  <si>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</si>
  <si>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</si>
  <si>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</si>
  <si>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</si>
  <si>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</si>
  <si>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</si>
  <si>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</si>
  <si>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</si>
  <si>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</si>
  <si>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</si>
  <si>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</si>
  <si>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</si>
  <si>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</si>
  <si>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</si>
  <si>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</si>
  <si>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</si>
  <si>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</si>
  <si>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</si>
  <si>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</si>
  <si>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</si>
  <si>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</si>
  <si>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</si>
  <si>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</si>
  <si>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</si>
  <si>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</si>
  <si>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</si>
  <si>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</si>
  <si>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</si>
  <si>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</si>
  <si>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</si>
  <si>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</si>
  <si>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</si>
  <si>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</si>
  <si>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</si>
  <si>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</si>
  <si>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</si>
  <si>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</si>
  <si>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</si>
  <si>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</si>
  <si>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</si>
  <si>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</si>
  <si>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</si>
  <si>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у 000 дин</t>
  </si>
  <si>
    <t>ЈКП"Водовод-Ваљево"</t>
  </si>
  <si>
    <t>Предузеће:</t>
  </si>
  <si>
    <t>Матични број:</t>
  </si>
  <si>
    <t>07136277</t>
  </si>
  <si>
    <t>Грађани</t>
  </si>
  <si>
    <t>Школе,Здр. центар и установе</t>
  </si>
  <si>
    <t>Привреда</t>
  </si>
  <si>
    <t>Корисници социјалне помоћи</t>
  </si>
  <si>
    <t>Дивчибаре</t>
  </si>
  <si>
    <t>Ваљево вода</t>
  </si>
  <si>
    <t>Дивчибаре вода</t>
  </si>
  <si>
    <t>Ваљево канализација</t>
  </si>
  <si>
    <t xml:space="preserve"> Привреда</t>
  </si>
  <si>
    <t>Дивчибаре канализација</t>
  </si>
  <si>
    <t>Цена воде сеоски водоводи</t>
  </si>
  <si>
    <t>Прскавац</t>
  </si>
  <si>
    <t>Кукаљ</t>
  </si>
  <si>
    <t>Текући рачун 275-10222112754-29</t>
  </si>
  <si>
    <t>Societe generale</t>
  </si>
  <si>
    <t>Текући рачун 275-10222231802-39</t>
  </si>
  <si>
    <t>Текући рачун 275-10225787013-41</t>
  </si>
  <si>
    <t>Текући рачун 160-6999-31</t>
  </si>
  <si>
    <t>Intesa banca</t>
  </si>
  <si>
    <t>Текући рачун 205-135205-30</t>
  </si>
  <si>
    <t>Комерцијална банка</t>
  </si>
  <si>
    <t>Текући рачун 840-0000000686743-82</t>
  </si>
  <si>
    <t>Трезор</t>
  </si>
  <si>
    <t>Благајна</t>
  </si>
  <si>
    <t>реконструкција ЦС и објеката питке воде</t>
  </si>
  <si>
    <t>даљински надзор и управљање</t>
  </si>
  <si>
    <t>реконструкција ЦС санитарних вода</t>
  </si>
  <si>
    <t>2016</t>
  </si>
  <si>
    <t>2018</t>
  </si>
  <si>
    <t>2017</t>
  </si>
  <si>
    <t>реконструкција постројења за прераду отпадних вода</t>
  </si>
  <si>
    <t>изградња водоводне мреже</t>
  </si>
  <si>
    <t>2015</t>
  </si>
  <si>
    <t>изградња канализ. Мреже</t>
  </si>
  <si>
    <t>изградња водоводне мреже/Кредит KFw банке</t>
  </si>
  <si>
    <t>теретно возило</t>
  </si>
  <si>
    <t>Износ инвестиц. улагања закључно са претходном годином</t>
  </si>
  <si>
    <t xml:space="preserve"> </t>
  </si>
  <si>
    <t>Платне картице</t>
  </si>
  <si>
    <r>
      <t xml:space="preserve">Б.СТАЛНА ИМОВИНА </t>
    </r>
    <r>
      <rPr>
        <sz val="12"/>
        <rFont val="Arial"/>
        <family val="2"/>
      </rPr>
      <t>(0003+0010+0019+0024+0034)</t>
    </r>
  </si>
  <si>
    <r>
      <t>Г. СВЕГА ПРИЛИВ ГОТОВИНЕ</t>
    </r>
    <r>
      <rPr>
        <sz val="12"/>
        <color indexed="8"/>
        <rFont val="Arial"/>
        <family val="2"/>
      </rPr>
      <t> (3001 + 3013 + 3025)</t>
    </r>
  </si>
  <si>
    <r>
      <t>Д. СВЕГА ОДЛИВ ГОТОВИНЕ</t>
    </r>
    <r>
      <rPr>
        <sz val="12"/>
        <color indexed="8"/>
        <rFont val="Arial"/>
        <family val="2"/>
      </rPr>
      <t> (3005 + 3019 + 3031)</t>
    </r>
  </si>
  <si>
    <t>¹1 - сопствена средства; 2 - удружена средства; 3 - финансијски кредити (искључујући оперативни лизинг); 4 - из средстава државних органа и органа локалне сам.</t>
  </si>
  <si>
    <t>АИК банка</t>
  </si>
  <si>
    <t>Ред. број</t>
  </si>
  <si>
    <t>30</t>
  </si>
  <si>
    <t>Солидарна помоћ за ублажавање неповољног материјалног положаја запослених</t>
  </si>
  <si>
    <t>31</t>
  </si>
  <si>
    <t>Текући рачун 105-2195445-91</t>
  </si>
  <si>
    <t>Текући рачун 105-2195446-88</t>
  </si>
  <si>
    <t>Предузеће није кредитно задужено.</t>
  </si>
  <si>
    <t>Горња Грабовица</t>
  </si>
  <si>
    <t>Предузеће: ЈКП "Водовод Ваљево"</t>
  </si>
  <si>
    <t>Матични број: 07136277</t>
  </si>
  <si>
    <t xml:space="preserve">           2018¹</t>
  </si>
  <si>
    <t>1</t>
  </si>
  <si>
    <t>2</t>
  </si>
  <si>
    <t>3</t>
  </si>
  <si>
    <t>4</t>
  </si>
  <si>
    <t>Матични број:  07136277</t>
  </si>
  <si>
    <t xml:space="preserve">Предузеће :  ЈКП"Водовод-Ваљево" </t>
  </si>
  <si>
    <t>Реализација 
01.01-31.12.2020.      Претходна година</t>
  </si>
  <si>
    <t>План за
01.01-31.12.2021.             Текућа година</t>
  </si>
  <si>
    <t xml:space="preserve"> 01.01 -31.03.2021</t>
  </si>
  <si>
    <t>Индекс 
 реализација                    01.01. -31.03.2021/                   план 01.01. -31.03.2021</t>
  </si>
  <si>
    <t>БИЛАНС УСПЕХА за период 01.01 - 31.03.2021</t>
  </si>
  <si>
    <t>БИЛАНС СТАЊА  на дан 31.03.2021</t>
  </si>
  <si>
    <t>Стање на дан 
31.12.2020
Претходна година</t>
  </si>
  <si>
    <t>Планирано стање 
на дан 31.12.2021Текућа година</t>
  </si>
  <si>
    <t>31.03.2021</t>
  </si>
  <si>
    <t>Индекс реализација 31.03.2021 /                  план 31.03.2021</t>
  </si>
  <si>
    <t>у периоду од 01.01. до 31.03.2021. године</t>
  </si>
  <si>
    <t>01.01. - 31.03.2021.</t>
  </si>
  <si>
    <t>Индекс 
 реализација                    01.01. 2021-31.03.2021              план
 01.01.2021 - 31.03.2021.г</t>
  </si>
  <si>
    <t>01.01. - 31.03.2021</t>
  </si>
  <si>
    <t>Индекс 
 реализacija 01.01. -31.03/2021                     план
 01.01.- 31.03.2021</t>
  </si>
  <si>
    <t>Стање на дан 1. јануар 2021 године*</t>
  </si>
  <si>
    <t>Стање на дан 31.03.2021. године**</t>
  </si>
  <si>
    <t>децембар
 текуће године</t>
  </si>
  <si>
    <t>Жабари</t>
  </si>
  <si>
    <t>Vaљевска Каменица</t>
  </si>
  <si>
    <t>Ставе</t>
  </si>
  <si>
    <t>План за
01.01-31.12.2020             Претходна  година</t>
  </si>
  <si>
    <t>Реализација 
01.01-31.12.2020    Претходна година</t>
  </si>
  <si>
    <t>Индекс 
 реализација
 01.01.-31.03.2021                  план
01.01-31.03. 2021</t>
  </si>
  <si>
    <t>Ерсте банка</t>
  </si>
  <si>
    <t>Текући рачун 340-11025688-60</t>
  </si>
  <si>
    <t xml:space="preserve">      на дан 31.03.2021</t>
  </si>
  <si>
    <t>Накнада члановима Комисије за ревизију</t>
  </si>
  <si>
    <t>Број чланова Комисије за ревизију</t>
  </si>
  <si>
    <t>01.01.-31.03.2021.</t>
  </si>
  <si>
    <t>01.01.-30.06.2021.</t>
  </si>
  <si>
    <t>01.01.-30.09.2021.</t>
  </si>
  <si>
    <t>01.01.-31.12.2021.</t>
  </si>
  <si>
    <t>Редовно одржавање сеоских водовода - Буџет</t>
  </si>
  <si>
    <t>Реконструкција и изградња водоводне мреже - Буџет</t>
  </si>
  <si>
    <t>Редовно одржавање ЦС и бушотине изворишта на Дивчибарама - Буџет</t>
  </si>
  <si>
    <t>Реконструкција и изградња водоводне мреже - Соп. Средства</t>
  </si>
  <si>
    <t>Реконструкција водоводне мреже у улици Милића Кедића - Буџет</t>
  </si>
  <si>
    <t>Реконструкција водоводне мреже у улици Милића Кедића - Соп. Средства</t>
  </si>
  <si>
    <t>3.1</t>
  </si>
  <si>
    <t>Реконструкција водоводне мреже у улици Мостарско - Буџет</t>
  </si>
  <si>
    <t>Реконструкција водоводне мреже у улици Мостарско - Соп. Средства</t>
  </si>
  <si>
    <t>3.2</t>
  </si>
  <si>
    <t>Реконструкција водоводне мреже у улици Цаке Миливојевић - Буџет</t>
  </si>
  <si>
    <t>Реконструкција водоводне мреже у улици Цаке Миливојевић - Соп. Средства</t>
  </si>
  <si>
    <t>3.3</t>
  </si>
  <si>
    <t>Реконструкција водоводне мреже у улици Поп Лукинoj ,(крак Карађорђева -Кнеза Милоша) - Буџет</t>
  </si>
  <si>
    <t>3.4</t>
  </si>
  <si>
    <t>Реконструкција водоводне мреже у улици Владе Даниловића (део од ул.Др.Пантића до Железничке) - Буџет</t>
  </si>
  <si>
    <t>3.5</t>
  </si>
  <si>
    <t>Реконструкција водоводне мреже у насељу Колубара - Буџет</t>
  </si>
  <si>
    <t>3.6</t>
  </si>
  <si>
    <t>Реконструкција водоводне мреже у улици  Подгорској - Буџет</t>
  </si>
  <si>
    <t>Реконструкција водоводне мреже у улици  Подгорској - Соп. Средства</t>
  </si>
  <si>
    <t>3.7</t>
  </si>
  <si>
    <t>Реконструкција водоводне мреже у улици  Зеке Буљубаше крак (дуж катаст. парц.5746 КО Ваљево) - Соп. Средства</t>
  </si>
  <si>
    <t>3.8</t>
  </si>
  <si>
    <t>Реконструкција водоводне мреже у улици  Кордунашкој - Соп. Средства</t>
  </si>
  <si>
    <t>3.9</t>
  </si>
  <si>
    <t>Изградња  водоводне мреже у улици  Горана Селаковића - Соп. Средства</t>
  </si>
  <si>
    <t>Изградња водоводне мреже у улици  Сувоборској крак (дуж катаст.парц. 9463 и 9464/1 КО Ваљево) - Соп. Средства</t>
  </si>
  <si>
    <t>Извођење монтерских (хидромашинских и електро) радова на ЦС"Царић" - Буџет</t>
  </si>
  <si>
    <t>Извођење монтерских (хидромашинских и електро) радова на ЦС"Царић" - Соп. Средства</t>
  </si>
  <si>
    <t>Повезивање постојеће водоводне мреже на Царићу - Буџет</t>
  </si>
  <si>
    <t>Повезивање постојеће водоводне мреже на Царићу - Соп. Средства</t>
  </si>
  <si>
    <t>Изградња водоводне мреже Дивчибаре-Маринковића коса - Буџет</t>
  </si>
  <si>
    <t>Изградња и реконструкција водоводне мреже на Дивчибарама - Буџет</t>
  </si>
  <si>
    <t>Изградња  водоводне мреже Забрдица Међаци - Буџет</t>
  </si>
  <si>
    <t>Теретно возило - Соп. Средства</t>
  </si>
  <si>
    <t>Метална конструкција (поклопац) за ЦС "Горић 1" и вођица за пумпе - Соп. Средства</t>
  </si>
  <si>
    <t>Реконструкција филтерског поља бр 1 - Соп. Средства</t>
  </si>
  <si>
    <t>Пнеуматски затварачи за  Старо постројење ППВ "Пећина" - Соп. Средсвта</t>
  </si>
  <si>
    <t>Реконструкција затварача на   ППВ "Пећина" - Соп. Средства</t>
  </si>
  <si>
    <t>Реконструкција црпних станица питке воде (Сува чесма) - Соп. Средства</t>
  </si>
  <si>
    <t>Израда техничког решења за пнеуматску инсталацију, набавка опреме и уградња на старом постројењу ППВ "Пећина" - Соп. Средства</t>
  </si>
  <si>
    <t>Реконструкција неутрализације на новом постројењу ППВ "Пећина" - Соп. Средства</t>
  </si>
  <si>
    <t>Реконструкција и доградња радионица ППОВ Горић - Соп. Средства</t>
  </si>
  <si>
    <t>Хидромашински радови на ППОВ "Горић" - Соп. Средтсва</t>
  </si>
  <si>
    <t>Прoјектовање и реконструкција ЦС отпадних вода - Соп. Средства</t>
  </si>
  <si>
    <t>Изградња водоводне мреже - крак на Царићу - Соп. Средства</t>
  </si>
  <si>
    <t>Реконструкција водоводне мреже на сеоском водоводу Белић - Прскавац - Соп. Средства</t>
  </si>
  <si>
    <t>Реконструкција водоводне мреже на Дивчибарама - део изнад Хотела "Пепа" - Соп. Средства</t>
  </si>
  <si>
    <t>Реконструкција водоводне мреже - крак у ул. Колубарска - Соп. Средства</t>
  </si>
  <si>
    <t>Повезивање новоизграђене мреже у Дегурићу - Соп. Средства</t>
  </si>
  <si>
    <t>Изградња водоводне мреже - крак Забрдица ка Бранковини - Соп. Средства</t>
  </si>
  <si>
    <t>Изградња водоводне мреже - крак Дивље брдо (Сава коп) - Соп. Средства</t>
  </si>
  <si>
    <t>Изградња водоводне мреже - крак Дивље брдо (Ауто сервис Буца) - Соп. Средства</t>
  </si>
  <si>
    <t>Датум: 29. aприл  2021. године</t>
  </si>
  <si>
    <t>Oвлашћено лице: ________________________________________</t>
  </si>
  <si>
    <t>Датум: 29.04.2021. год.</t>
  </si>
  <si>
    <t xml:space="preserve">Уплате по основу обавеза из претходног периода </t>
  </si>
  <si>
    <t>29.11.2019.</t>
  </si>
  <si>
    <t>Одлука о расподели остварене добити бр. 01-7718/1 од 04.07.2019. год.</t>
  </si>
  <si>
    <t>Претходна година
2020</t>
  </si>
  <si>
    <t>План за период 01.01-31.12.2021 текућа година</t>
  </si>
  <si>
    <t>Период од 01.01. до 31.03.2021.</t>
  </si>
  <si>
    <t>Период од 01.01. до 30.06.2021</t>
  </si>
  <si>
    <t>Период од 01.01. до 30.09.2021.</t>
  </si>
  <si>
    <t>Период од 01.01. до 31.12.2021.</t>
  </si>
</sst>
</file>

<file path=xl/styles.xml><?xml version="1.0" encoding="utf-8"?>
<styleSheet xmlns="http://schemas.openxmlformats.org/spreadsheetml/2006/main">
  <numFmts count="55">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 #,##0\ _d_i_n_._-;\-* #,##0\ _d_i_n_._-;_-* &quot;-&quot;\ _d_i_n_._-;_-@_-"/>
    <numFmt numFmtId="165" formatCode="_-* #,##0.00\ _d_i_n_._-;\-* #,##0.00\ _d_i_n_._-;_-* &quot;-&quot;??\ _d_i_n_._-;_-@_-"/>
    <numFmt numFmtId="166" formatCode="#,##0\ &quot;RSD&quot;;\-#,##0\ &quot;RSD&quot;"/>
    <numFmt numFmtId="167" formatCode="#,##0\ &quot;RSD&quot;;[Red]\-#,##0\ &quot;RSD&quot;"/>
    <numFmt numFmtId="168" formatCode="#,##0.00\ &quot;RSD&quot;;\-#,##0.00\ &quot;RSD&quot;"/>
    <numFmt numFmtId="169" formatCode="#,##0.00\ &quot;RSD&quot;;[Red]\-#,##0.00\ &quot;RSD&quot;"/>
    <numFmt numFmtId="170" formatCode="_-* #,##0\ &quot;RSD&quot;_-;\-* #,##0\ &quot;RSD&quot;_-;_-* &quot;-&quot;\ &quot;RSD&quot;_-;_-@_-"/>
    <numFmt numFmtId="171" formatCode="_-* #,##0_-;\-* #,##0_-;_-* &quot;-&quot;_-;_-@_-"/>
    <numFmt numFmtId="172" formatCode="_-* #,##0.00\ &quot;RSD&quot;_-;\-* #,##0.00\ &quot;RSD&quot;_-;_-* &quot;-&quot;??\ &quot;RSD&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_-* #,##0\ _R_S_D_-;\-* #,##0\ _R_S_D_-;_-* &quot;-&quot;\ _R_S_D_-;_-@_-"/>
    <numFmt numFmtId="183" formatCode="_-* #,##0.00\ _R_S_D_-;\-* #,##0.00\ _R_S_D_-;_-* &quot;-&quot;??\ _R_S_D_-;_-@_-"/>
    <numFmt numFmtId="184" formatCode="#,##0\ &quot;Дин.&quot;;\-#,##0\ &quot;Дин.&quot;"/>
    <numFmt numFmtId="185" formatCode="#,##0\ &quot;Дин.&quot;;[Red]\-#,##0\ &quot;Дин.&quot;"/>
    <numFmt numFmtId="186" formatCode="#,##0.00\ &quot;Дин.&quot;;\-#,##0.00\ &quot;Дин.&quot;"/>
    <numFmt numFmtId="187" formatCode="#,##0.00\ &quot;Дин.&quot;;[Red]\-#,##0.00\ &quot;Дин.&quot;"/>
    <numFmt numFmtId="188" formatCode="_-* #,##0\ &quot;Дин.&quot;_-;\-* #,##0\ &quot;Дин.&quot;_-;_-* &quot;-&quot;\ &quot;Дин.&quot;_-;_-@_-"/>
    <numFmt numFmtId="189" formatCode="_-* #,##0\ _Д_и_н_._-;\-* #,##0\ _Д_и_н_._-;_-* &quot;-&quot;\ _Д_и_н_._-;_-@_-"/>
    <numFmt numFmtId="190" formatCode="_-* #,##0.00\ &quot;Дин.&quot;_-;\-* #,##0.00\ &quot;Дин.&quot;_-;_-* &quot;-&quot;??\ &quot;Дин.&quot;_-;_-@_-"/>
    <numFmt numFmtId="191" formatCode="_-* #,##0.00\ _Д_и_н_._-;\-* #,##0.00\ _Д_и_н_._-;_-* &quot;-&quot;??\ _Д_и_н_._-;_-@_-"/>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0.0_);\(#,##0.0\)"/>
    <numFmt numFmtId="201" formatCode="dd/mm/yyyy/"/>
    <numFmt numFmtId="202" formatCode="###########"/>
    <numFmt numFmtId="203" formatCode="[$-81A]d\.\ mmmm\ yyyy"/>
    <numFmt numFmtId="204" formatCode="&quot;Yes&quot;;&quot;Yes&quot;;&quot;No&quot;"/>
    <numFmt numFmtId="205" formatCode="&quot;True&quot;;&quot;True&quot;;&quot;False&quot;"/>
    <numFmt numFmtId="206" formatCode="&quot;On&quot;;&quot;On&quot;;&quot;Off&quot;"/>
    <numFmt numFmtId="207" formatCode="[$€-2]\ #,##0.00_);[Red]\([$€-2]\ #,##0.00\)"/>
    <numFmt numFmtId="208" formatCode="_(* #,##0.000_);_(* \(#,##0.000\);_(* &quot;-&quot;??_);_(@_)"/>
    <numFmt numFmtId="209" formatCode="_(* #,##0.0_);_(* \(#,##0.0\);_(* &quot;-&quot;??_);_(@_)"/>
    <numFmt numFmtId="210" formatCode="_(* #,##0_);_(* \(#,##0\);_(* &quot;-&quot;??_);_(@_)"/>
  </numFmts>
  <fonts count="72">
    <font>
      <sz val="10"/>
      <name val="Arial"/>
      <family val="0"/>
    </font>
    <font>
      <b/>
      <sz val="12"/>
      <name val="Times New Roman"/>
      <family val="1"/>
    </font>
    <font>
      <sz val="12"/>
      <name val="Times New Roman"/>
      <family val="1"/>
    </font>
    <font>
      <sz val="8"/>
      <name val="Arial"/>
      <family val="2"/>
    </font>
    <font>
      <b/>
      <sz val="14"/>
      <name val="Times New Roman"/>
      <family val="1"/>
    </font>
    <font>
      <u val="single"/>
      <sz val="7.5"/>
      <color indexed="12"/>
      <name val="Arial"/>
      <family val="2"/>
    </font>
    <font>
      <u val="single"/>
      <sz val="7.5"/>
      <color indexed="36"/>
      <name val="Arial"/>
      <family val="2"/>
    </font>
    <font>
      <sz val="12"/>
      <color indexed="8"/>
      <name val="Times New Roman"/>
      <family val="1"/>
    </font>
    <font>
      <sz val="14"/>
      <name val="Times New Roman"/>
      <family val="1"/>
    </font>
    <font>
      <sz val="16"/>
      <name val="Times New Roman"/>
      <family val="1"/>
    </font>
    <font>
      <sz val="10"/>
      <name val="Times New Roman"/>
      <family val="1"/>
    </font>
    <font>
      <sz val="12"/>
      <name val="Arial"/>
      <family val="2"/>
    </font>
    <font>
      <b/>
      <sz val="12"/>
      <name val="Arial"/>
      <family val="2"/>
    </font>
    <font>
      <b/>
      <sz val="14"/>
      <name val="Arial"/>
      <family val="2"/>
    </font>
    <font>
      <sz val="14"/>
      <name val="Arial"/>
      <family val="2"/>
    </font>
    <font>
      <i/>
      <sz val="12"/>
      <name val="Arial"/>
      <family val="2"/>
    </font>
    <font>
      <sz val="16"/>
      <name val="Arial"/>
      <family val="2"/>
    </font>
    <font>
      <sz val="12"/>
      <color indexed="10"/>
      <name val="Arial"/>
      <family val="2"/>
    </font>
    <font>
      <b/>
      <sz val="12"/>
      <color indexed="8"/>
      <name val="Arial"/>
      <family val="2"/>
    </font>
    <font>
      <sz val="12"/>
      <color indexed="8"/>
      <name val="Arial"/>
      <family val="2"/>
    </font>
    <font>
      <b/>
      <sz val="16"/>
      <name val="Arial"/>
      <family val="2"/>
    </font>
    <font>
      <b/>
      <sz val="11"/>
      <name val="Arial"/>
      <family val="2"/>
    </font>
    <font>
      <b/>
      <sz val="10"/>
      <name val="Arial"/>
      <family val="2"/>
    </font>
    <font>
      <sz val="11"/>
      <name val="Arial"/>
      <family val="2"/>
    </font>
    <font>
      <b/>
      <sz val="12"/>
      <color indexed="8"/>
      <name val="Times New Roman"/>
      <family val="1"/>
    </font>
    <font>
      <b/>
      <sz val="8"/>
      <name val="Arial"/>
      <family val="2"/>
    </font>
    <font>
      <sz val="11"/>
      <name val="Times New Roman"/>
      <family val="1"/>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sz val="12"/>
      <color indexed="10"/>
      <name val="Times New Roman"/>
      <family val="1"/>
    </font>
    <font>
      <sz val="10"/>
      <color indexed="8"/>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b/>
      <sz val="12"/>
      <color rgb="FFFF0000"/>
      <name val="Arial"/>
      <family val="2"/>
    </font>
    <font>
      <sz val="12"/>
      <color rgb="FFFF0000"/>
      <name val="Times New Roman"/>
      <family val="1"/>
    </font>
    <font>
      <sz val="12"/>
      <color theme="1"/>
      <name val="Arial"/>
      <family val="2"/>
    </font>
    <font>
      <sz val="10"/>
      <color theme="1"/>
      <name val="Arial"/>
      <family val="2"/>
    </font>
    <font>
      <sz val="10"/>
      <color rgb="FFFF0000"/>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color indexed="63"/>
      </right>
      <top style="thin"/>
      <bottom style="thin"/>
    </border>
    <border>
      <left style="medium"/>
      <right style="thin"/>
      <top style="thin"/>
      <bottom style="thin"/>
    </border>
    <border>
      <left style="thin"/>
      <right style="thin"/>
      <top style="thin"/>
      <bottom>
        <color indexed="63"/>
      </bottom>
    </border>
    <border>
      <left style="thin"/>
      <right style="thin"/>
      <top style="medium"/>
      <bottom style="thin"/>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style="thin"/>
      <top style="thin"/>
      <bottom>
        <color indexed="63"/>
      </bottom>
    </border>
    <border>
      <left>
        <color indexed="63"/>
      </left>
      <right style="thin"/>
      <top style="thin"/>
      <bottom style="medium"/>
    </border>
    <border>
      <left>
        <color indexed="63"/>
      </left>
      <right>
        <color indexed="63"/>
      </right>
      <top style="thin"/>
      <bottom style="mediu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style="thin"/>
      <right style="medium"/>
      <top>
        <color indexed="63"/>
      </top>
      <bottom style="medium"/>
    </border>
    <border>
      <left>
        <color indexed="63"/>
      </left>
      <right style="medium"/>
      <top style="medium"/>
      <bottom style="medium"/>
    </border>
    <border>
      <left style="medium"/>
      <right style="medium"/>
      <top style="medium"/>
      <bottom style="mediu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thin"/>
    </border>
    <border>
      <left>
        <color indexed="63"/>
      </left>
      <right style="medium"/>
      <top style="thin"/>
      <bottom style="medium"/>
    </border>
    <border>
      <left style="medium"/>
      <right style="medium"/>
      <top style="thin"/>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color indexed="63"/>
      </top>
      <bottom style="medium"/>
    </border>
    <border>
      <left style="thin">
        <color indexed="8"/>
      </left>
      <right style="medium"/>
      <top style="medium"/>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medium"/>
      <top>
        <color indexed="63"/>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color indexed="63"/>
      </top>
      <bottom style="mediu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style="thin"/>
      <top>
        <color indexed="63"/>
      </top>
      <bottom>
        <color indexed="63"/>
      </bottom>
    </border>
    <border>
      <left>
        <color indexed="63"/>
      </left>
      <right style="medium"/>
      <top style="medium"/>
      <bottom style="thin"/>
    </border>
    <border>
      <left>
        <color indexed="63"/>
      </left>
      <right style="medium"/>
      <top style="medium"/>
      <bottom>
        <color indexed="63"/>
      </bottom>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style="thin">
        <color indexed="8"/>
      </right>
      <top style="medium"/>
      <bottom style="thin">
        <color indexed="8"/>
      </bottom>
    </border>
    <border>
      <left style="medium"/>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medium"/>
      <bottom style="thin">
        <color indexed="8"/>
      </bottom>
    </border>
    <border>
      <left style="medium"/>
      <right style="thin"/>
      <top style="medium"/>
      <bottom>
        <color indexed="63"/>
      </bottom>
    </border>
    <border>
      <left style="medium"/>
      <right style="thin"/>
      <top>
        <color indexed="63"/>
      </top>
      <bottom>
        <color indexed="63"/>
      </bottom>
    </border>
    <border>
      <left>
        <color indexed="63"/>
      </left>
      <right style="thin"/>
      <top style="medium"/>
      <bottom style="thin"/>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0" fontId="28" fillId="0" borderId="0">
      <alignment/>
      <protection/>
    </xf>
    <xf numFmtId="0" fontId="54" fillId="0" borderId="0" applyNumberFormat="0" applyFill="0" applyBorder="0" applyAlignment="0" applyProtection="0"/>
    <xf numFmtId="0" fontId="6"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9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wrapText="1"/>
    </xf>
    <xf numFmtId="49" fontId="2" fillId="0" borderId="0" xfId="0" applyNumberFormat="1" applyFont="1" applyAlignment="1">
      <alignment/>
    </xf>
    <xf numFmtId="0" fontId="8" fillId="0" borderId="0" xfId="0" applyFont="1" applyAlignment="1">
      <alignment horizontal="left" vertical="center" wrapText="1"/>
    </xf>
    <xf numFmtId="0" fontId="8" fillId="0" borderId="0" xfId="0" applyFont="1" applyAlignment="1">
      <alignment horizontal="left" wrapText="1"/>
    </xf>
    <xf numFmtId="0" fontId="8" fillId="0" borderId="0" xfId="0" applyFont="1" applyAlignment="1">
      <alignment/>
    </xf>
    <xf numFmtId="0" fontId="8"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2" fillId="0" borderId="0" xfId="0" applyFont="1" applyAlignment="1">
      <alignment horizontal="center" vertical="center"/>
    </xf>
    <xf numFmtId="0" fontId="8" fillId="0" borderId="0" xfId="0" applyFont="1" applyAlignment="1">
      <alignment horizontal="center"/>
    </xf>
    <xf numFmtId="0" fontId="2" fillId="0" borderId="0" xfId="0" applyFont="1" applyAlignment="1">
      <alignment horizontal="center" wrapText="1"/>
    </xf>
    <xf numFmtId="0" fontId="1" fillId="0" borderId="0" xfId="58" applyFont="1">
      <alignment/>
      <protection/>
    </xf>
    <xf numFmtId="0" fontId="7" fillId="0" borderId="0" xfId="58" applyFont="1">
      <alignment/>
      <protection/>
    </xf>
    <xf numFmtId="0" fontId="7" fillId="0" borderId="0" xfId="58" applyFont="1" applyAlignment="1">
      <alignment vertical="top"/>
      <protection/>
    </xf>
    <xf numFmtId="0" fontId="7" fillId="0" borderId="0" xfId="58" applyFont="1">
      <alignment/>
      <protection/>
    </xf>
    <xf numFmtId="0" fontId="7" fillId="0" borderId="0" xfId="58" applyFont="1" applyAlignment="1">
      <alignment horizontal="center"/>
      <protection/>
    </xf>
    <xf numFmtId="0" fontId="10" fillId="0" borderId="0" xfId="58" applyFont="1" applyAlignment="1">
      <alignment wrapText="1"/>
      <protection/>
    </xf>
    <xf numFmtId="49" fontId="0"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vertical="center"/>
    </xf>
    <xf numFmtId="0" fontId="0" fillId="0" borderId="0" xfId="0" applyAlignment="1">
      <alignment horizontal="center" vertical="center"/>
    </xf>
    <xf numFmtId="0" fontId="11" fillId="0" borderId="0" xfId="0" applyFont="1" applyAlignment="1">
      <alignment/>
    </xf>
    <xf numFmtId="0" fontId="11" fillId="0" borderId="0" xfId="0" applyFont="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1" fillId="0" borderId="0" xfId="0" applyFont="1" applyAlignment="1">
      <alignment horizontal="left" vertical="center" wrapText="1"/>
    </xf>
    <xf numFmtId="3" fontId="12" fillId="0" borderId="16"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3" fontId="11" fillId="0" borderId="16" xfId="0" applyNumberFormat="1" applyFont="1" applyBorder="1" applyAlignment="1">
      <alignment horizontal="center" vertical="center" wrapText="1"/>
    </xf>
    <xf numFmtId="3" fontId="15" fillId="0" borderId="16" xfId="0" applyNumberFormat="1" applyFont="1" applyBorder="1" applyAlignment="1">
      <alignment horizontal="center" vertical="center" wrapText="1"/>
    </xf>
    <xf numFmtId="3" fontId="11" fillId="0" borderId="16" xfId="0" applyNumberFormat="1" applyFont="1" applyBorder="1" applyAlignment="1" quotePrefix="1">
      <alignment horizontal="center" vertical="center" wrapText="1"/>
    </xf>
    <xf numFmtId="3" fontId="11" fillId="0" borderId="16" xfId="0" applyNumberFormat="1" applyFont="1" applyBorder="1" applyAlignment="1">
      <alignment horizontal="center" vertical="center"/>
    </xf>
    <xf numFmtId="0" fontId="14" fillId="0" borderId="0" xfId="0" applyFont="1" applyAlignment="1">
      <alignment/>
    </xf>
    <xf numFmtId="3" fontId="11" fillId="0" borderId="18" xfId="0" applyNumberFormat="1" applyFont="1" applyBorder="1" applyAlignment="1">
      <alignment horizontal="center" vertical="center"/>
    </xf>
    <xf numFmtId="3" fontId="11" fillId="0" borderId="11" xfId="0" applyNumberFormat="1" applyFont="1" applyBorder="1" applyAlignment="1">
      <alignment horizontal="center" vertical="center"/>
    </xf>
    <xf numFmtId="0" fontId="11" fillId="0" borderId="0" xfId="0" applyFont="1" applyAlignment="1">
      <alignment horizontal="left" wrapText="1"/>
    </xf>
    <xf numFmtId="0" fontId="11" fillId="0" borderId="0" xfId="0" applyFont="1" applyAlignment="1">
      <alignment vertical="center"/>
    </xf>
    <xf numFmtId="201" fontId="12" fillId="0" borderId="0" xfId="0" applyNumberFormat="1" applyFont="1" applyAlignment="1">
      <alignment horizontal="center" vertical="center" wrapText="1"/>
    </xf>
    <xf numFmtId="201" fontId="12" fillId="0" borderId="0" xfId="0" applyNumberFormat="1" applyFont="1" applyAlignment="1">
      <alignment horizontal="center" vertical="center"/>
    </xf>
    <xf numFmtId="0" fontId="12" fillId="0" borderId="0" xfId="0" applyFont="1" applyAlignment="1">
      <alignment/>
    </xf>
    <xf numFmtId="49" fontId="11" fillId="0" borderId="0" xfId="0" applyNumberFormat="1" applyFont="1" applyAlignment="1">
      <alignment/>
    </xf>
    <xf numFmtId="0" fontId="11" fillId="0" borderId="0" xfId="0" applyFont="1" applyAlignment="1">
      <alignment horizontal="right"/>
    </xf>
    <xf numFmtId="3" fontId="11" fillId="0" borderId="0" xfId="0" applyNumberFormat="1" applyFont="1" applyAlignment="1">
      <alignment horizontal="right" vertical="center"/>
    </xf>
    <xf numFmtId="0" fontId="12" fillId="0" borderId="0" xfId="0" applyFont="1" applyAlignment="1">
      <alignment vertical="center"/>
    </xf>
    <xf numFmtId="0" fontId="12" fillId="0" borderId="0" xfId="0" applyFont="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12" fillId="0" borderId="16" xfId="0" applyFont="1" applyBorder="1" applyAlignment="1">
      <alignment vertical="center" wrapText="1"/>
    </xf>
    <xf numFmtId="49" fontId="11" fillId="0" borderId="16" xfId="0" applyNumberFormat="1" applyFont="1" applyBorder="1" applyAlignment="1">
      <alignment horizontal="center" vertical="center"/>
    </xf>
    <xf numFmtId="3" fontId="11" fillId="0" borderId="16" xfId="0" applyNumberFormat="1" applyFont="1" applyBorder="1" applyAlignment="1">
      <alignment horizontal="right" vertical="center" wrapText="1"/>
    </xf>
    <xf numFmtId="3" fontId="11" fillId="0" borderId="16" xfId="0" applyNumberFormat="1" applyFont="1" applyBorder="1" applyAlignment="1">
      <alignment horizontal="right" vertical="center"/>
    </xf>
    <xf numFmtId="3" fontId="11" fillId="0" borderId="17" xfId="0" applyNumberFormat="1" applyFont="1" applyBorder="1" applyAlignment="1">
      <alignment horizontal="center" vertical="center"/>
    </xf>
    <xf numFmtId="0" fontId="11" fillId="0" borderId="16" xfId="0" applyFont="1" applyBorder="1" applyAlignment="1">
      <alignment vertical="center" wrapText="1"/>
    </xf>
    <xf numFmtId="0" fontId="11"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1" fillId="0" borderId="16" xfId="0" applyFont="1" applyBorder="1" applyAlignment="1">
      <alignment vertical="center"/>
    </xf>
    <xf numFmtId="0" fontId="12" fillId="0" borderId="1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vertical="center" wrapText="1"/>
    </xf>
    <xf numFmtId="49" fontId="11" fillId="0" borderId="11" xfId="0" applyNumberFormat="1" applyFont="1" applyBorder="1" applyAlignment="1">
      <alignment horizontal="center" vertical="center"/>
    </xf>
    <xf numFmtId="0" fontId="12" fillId="0" borderId="0" xfId="0" applyFont="1" applyAlignment="1">
      <alignment horizontal="center"/>
    </xf>
    <xf numFmtId="0" fontId="14"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1"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1" fillId="0" borderId="16" xfId="0" applyFont="1" applyBorder="1" applyAlignment="1">
      <alignment/>
    </xf>
    <xf numFmtId="3" fontId="12" fillId="0" borderId="14" xfId="0" applyNumberFormat="1" applyFont="1" applyBorder="1" applyAlignment="1">
      <alignment horizontal="right" vertical="center" wrapText="1"/>
    </xf>
    <xf numFmtId="3" fontId="12" fillId="0" borderId="15" xfId="0" applyNumberFormat="1" applyFont="1" applyBorder="1" applyAlignment="1">
      <alignment horizontal="center" vertical="center" wrapText="1"/>
    </xf>
    <xf numFmtId="0" fontId="19" fillId="0" borderId="16" xfId="0" applyFont="1" applyBorder="1" applyAlignment="1">
      <alignment horizontal="center" vertical="center" wrapText="1"/>
    </xf>
    <xf numFmtId="0" fontId="12" fillId="0" borderId="0" xfId="0" applyFont="1" applyAlignment="1">
      <alignment horizontal="right"/>
    </xf>
    <xf numFmtId="0" fontId="14" fillId="0" borderId="0" xfId="0" applyFont="1" applyAlignment="1">
      <alignment horizontal="center"/>
    </xf>
    <xf numFmtId="0" fontId="11" fillId="0" borderId="0" xfId="0" applyFont="1" applyAlignment="1">
      <alignment horizontal="center"/>
    </xf>
    <xf numFmtId="0" fontId="0" fillId="0" borderId="0" xfId="0" applyFont="1" applyAlignment="1">
      <alignment/>
    </xf>
    <xf numFmtId="0" fontId="0" fillId="0" borderId="0" xfId="0" applyFont="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center" vertical="center" wrapText="1"/>
    </xf>
    <xf numFmtId="3" fontId="11" fillId="0" borderId="0" xfId="0" applyNumberFormat="1" applyFont="1" applyAlignment="1">
      <alignment horizontal="right"/>
    </xf>
    <xf numFmtId="3" fontId="12" fillId="0" borderId="0" xfId="0" applyNumberFormat="1" applyFont="1" applyAlignment="1">
      <alignment horizontal="right"/>
    </xf>
    <xf numFmtId="0" fontId="11" fillId="0" borderId="0" xfId="0" applyFont="1" applyAlignment="1">
      <alignment horizontal="center" vertical="center" wrapText="1"/>
    </xf>
    <xf numFmtId="3" fontId="11" fillId="0" borderId="0" xfId="0" applyNumberFormat="1" applyFont="1" applyAlignment="1">
      <alignment horizontal="right" vertical="center" wrapText="1"/>
    </xf>
    <xf numFmtId="0" fontId="12" fillId="0" borderId="21" xfId="58" applyFont="1" applyBorder="1" applyAlignment="1">
      <alignment horizontal="center" vertical="center" wrapText="1"/>
      <protection/>
    </xf>
    <xf numFmtId="0" fontId="12" fillId="0" borderId="22" xfId="0" applyFont="1" applyBorder="1" applyAlignment="1">
      <alignment horizontal="center" vertical="center" wrapText="1"/>
    </xf>
    <xf numFmtId="3" fontId="11" fillId="0" borderId="11" xfId="0" applyNumberFormat="1" applyFont="1" applyBorder="1" applyAlignment="1">
      <alignment horizontal="center" vertical="center" wrapText="1"/>
    </xf>
    <xf numFmtId="3" fontId="11" fillId="0" borderId="0" xfId="0" applyNumberFormat="1" applyFont="1" applyAlignment="1">
      <alignment horizontal="center" vertical="center" wrapText="1"/>
    </xf>
    <xf numFmtId="0" fontId="13" fillId="0" borderId="0" xfId="0" applyFont="1" applyAlignment="1">
      <alignment horizontal="center"/>
    </xf>
    <xf numFmtId="0" fontId="13" fillId="0" borderId="0" xfId="0" applyFont="1" applyAlignment="1">
      <alignment/>
    </xf>
    <xf numFmtId="0" fontId="21" fillId="0" borderId="0" xfId="0" applyFont="1" applyAlignment="1">
      <alignment vertical="center" wrapText="1"/>
    </xf>
    <xf numFmtId="0" fontId="21" fillId="0" borderId="0" xfId="0" applyFont="1" applyAlignment="1">
      <alignment horizontal="center" vertical="center" wrapText="1"/>
    </xf>
    <xf numFmtId="0" fontId="13" fillId="0" borderId="2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xf>
    <xf numFmtId="49" fontId="14" fillId="0" borderId="19" xfId="0" applyNumberFormat="1" applyFont="1" applyBorder="1" applyAlignment="1">
      <alignment horizontal="center" vertical="center"/>
    </xf>
    <xf numFmtId="0" fontId="12" fillId="0" borderId="16" xfId="0" applyFont="1" applyBorder="1" applyAlignment="1">
      <alignment horizontal="left" vertical="center"/>
    </xf>
    <xf numFmtId="0" fontId="14" fillId="0" borderId="16" xfId="0" applyFont="1" applyBorder="1" applyAlignment="1">
      <alignment horizontal="center"/>
    </xf>
    <xf numFmtId="0" fontId="14" fillId="0" borderId="17" xfId="0" applyFont="1" applyBorder="1" applyAlignment="1">
      <alignment horizontal="center"/>
    </xf>
    <xf numFmtId="0" fontId="11" fillId="0" borderId="16" xfId="0" applyFont="1" applyBorder="1" applyAlignment="1">
      <alignment horizontal="left" vertical="center"/>
    </xf>
    <xf numFmtId="0" fontId="11" fillId="0" borderId="16" xfId="0" applyFont="1" applyBorder="1" applyAlignment="1">
      <alignment horizontal="left" vertical="center" wrapText="1"/>
    </xf>
    <xf numFmtId="49" fontId="13" fillId="0" borderId="10" xfId="0" applyNumberFormat="1" applyFont="1" applyBorder="1" applyAlignment="1">
      <alignment horizontal="center" vertical="center"/>
    </xf>
    <xf numFmtId="0" fontId="13" fillId="0" borderId="11" xfId="0" applyFont="1" applyBorder="1" applyAlignment="1">
      <alignment horizontal="left" vertical="center"/>
    </xf>
    <xf numFmtId="0" fontId="13" fillId="0" borderId="11" xfId="0" applyFont="1" applyBorder="1" applyAlignment="1">
      <alignment horizontal="center"/>
    </xf>
    <xf numFmtId="0" fontId="13" fillId="0" borderId="22" xfId="0" applyFont="1" applyBorder="1" applyAlignment="1">
      <alignment horizontal="center"/>
    </xf>
    <xf numFmtId="49" fontId="14" fillId="0" borderId="0" xfId="0" applyNumberFormat="1" applyFont="1" applyAlignment="1">
      <alignment horizontal="center" vertical="center"/>
    </xf>
    <xf numFmtId="0" fontId="14" fillId="0" borderId="0" xfId="0" applyFont="1" applyAlignment="1">
      <alignment horizontal="left" vertical="center"/>
    </xf>
    <xf numFmtId="14" fontId="14" fillId="0" borderId="0" xfId="0" applyNumberFormat="1" applyFont="1" applyAlignment="1">
      <alignment horizontal="left"/>
    </xf>
    <xf numFmtId="0" fontId="11" fillId="0" borderId="0" xfId="0" applyFont="1" applyAlignment="1">
      <alignment horizontal="justify"/>
    </xf>
    <xf numFmtId="0" fontId="11" fillId="0" borderId="0" xfId="0" applyFont="1" applyAlignment="1">
      <alignment horizontal="left"/>
    </xf>
    <xf numFmtId="0" fontId="11" fillId="0" borderId="16" xfId="0" applyFont="1" applyBorder="1" applyAlignment="1">
      <alignment horizontal="center" vertical="center" wrapText="1"/>
    </xf>
    <xf numFmtId="49" fontId="11" fillId="0" borderId="19" xfId="0" applyNumberFormat="1" applyFont="1" applyBorder="1" applyAlignment="1">
      <alignment horizontal="center" vertical="center"/>
    </xf>
    <xf numFmtId="2" fontId="14" fillId="0" borderId="0" xfId="0" applyNumberFormat="1" applyFont="1" applyAlignment="1">
      <alignment horizontal="center" vertical="center" wrapText="1"/>
    </xf>
    <xf numFmtId="0" fontId="12" fillId="0" borderId="19" xfId="0" applyFont="1" applyBorder="1" applyAlignment="1">
      <alignment vertical="center" wrapText="1"/>
    </xf>
    <xf numFmtId="0" fontId="11" fillId="0" borderId="17" xfId="0" applyFont="1" applyBorder="1" applyAlignment="1">
      <alignment horizontal="center" wrapText="1"/>
    </xf>
    <xf numFmtId="0" fontId="11" fillId="0" borderId="19" xfId="0" applyFont="1" applyBorder="1" applyAlignment="1">
      <alignment horizontal="left" vertical="center"/>
    </xf>
    <xf numFmtId="3" fontId="11" fillId="0" borderId="16" xfId="0" applyNumberFormat="1" applyFont="1" applyBorder="1" applyAlignment="1">
      <alignment horizontal="left" vertical="center" wrapText="1"/>
    </xf>
    <xf numFmtId="3" fontId="11" fillId="0" borderId="16" xfId="0" applyNumberFormat="1" applyFont="1" applyBorder="1" applyAlignment="1">
      <alignment/>
    </xf>
    <xf numFmtId="0" fontId="12" fillId="0" borderId="17" xfId="0" applyFont="1" applyBorder="1" applyAlignment="1">
      <alignment wrapText="1"/>
    </xf>
    <xf numFmtId="0" fontId="11" fillId="0" borderId="19" xfId="0" applyFont="1" applyBorder="1" applyAlignment="1">
      <alignment horizontal="left" wrapText="1"/>
    </xf>
    <xf numFmtId="0" fontId="11" fillId="0" borderId="10" xfId="0" applyFont="1" applyBorder="1" applyAlignment="1">
      <alignment horizontal="left" wrapText="1"/>
    </xf>
    <xf numFmtId="3" fontId="11" fillId="0" borderId="11" xfId="0" applyNumberFormat="1" applyFont="1" applyBorder="1" applyAlignment="1">
      <alignment horizontal="left" vertical="center" wrapText="1"/>
    </xf>
    <xf numFmtId="3" fontId="11" fillId="0" borderId="11" xfId="0" applyNumberFormat="1" applyFont="1" applyBorder="1" applyAlignment="1">
      <alignment/>
    </xf>
    <xf numFmtId="0" fontId="11" fillId="0" borderId="22" xfId="0" applyFont="1" applyBorder="1" applyAlignment="1">
      <alignment/>
    </xf>
    <xf numFmtId="49" fontId="11" fillId="0" borderId="0" xfId="0" applyNumberFormat="1" applyFont="1" applyAlignment="1">
      <alignment horizontal="center" vertical="center"/>
    </xf>
    <xf numFmtId="49" fontId="11" fillId="0" borderId="0" xfId="0" applyNumberFormat="1" applyFont="1" applyAlignment="1">
      <alignment horizontal="center" vertical="center" textRotation="90" wrapText="1"/>
    </xf>
    <xf numFmtId="0" fontId="11" fillId="0" borderId="0" xfId="0" applyFont="1" applyAlignment="1">
      <alignment vertical="center" wrapText="1"/>
    </xf>
    <xf numFmtId="0" fontId="11" fillId="0" borderId="25" xfId="0" applyFont="1" applyBorder="1" applyAlignment="1">
      <alignment horizontal="right"/>
    </xf>
    <xf numFmtId="0" fontId="12" fillId="0" borderId="0" xfId="0" applyFont="1" applyAlignment="1">
      <alignment vertical="center" wrapText="1"/>
    </xf>
    <xf numFmtId="0" fontId="11" fillId="0" borderId="17" xfId="0" applyFont="1" applyBorder="1" applyAlignment="1">
      <alignment horizontal="center" vertical="center" wrapText="1"/>
    </xf>
    <xf numFmtId="3" fontId="11" fillId="0" borderId="17" xfId="0" applyNumberFormat="1" applyFont="1" applyBorder="1" applyAlignment="1">
      <alignment horizontal="center" vertical="center" wrapText="1"/>
    </xf>
    <xf numFmtId="0" fontId="11" fillId="0" borderId="26" xfId="0" applyFont="1" applyBorder="1" applyAlignment="1">
      <alignment horizontal="left" wrapText="1"/>
    </xf>
    <xf numFmtId="3" fontId="11" fillId="0" borderId="20" xfId="0" applyNumberFormat="1" applyFont="1" applyBorder="1" applyAlignment="1">
      <alignment/>
    </xf>
    <xf numFmtId="3" fontId="11" fillId="0" borderId="17" xfId="0" applyNumberFormat="1" applyFont="1" applyBorder="1" applyAlignment="1">
      <alignment/>
    </xf>
    <xf numFmtId="3" fontId="11" fillId="0" borderId="27" xfId="0" applyNumberFormat="1" applyFont="1" applyBorder="1" applyAlignment="1">
      <alignment/>
    </xf>
    <xf numFmtId="3" fontId="11" fillId="0" borderId="28" xfId="0" applyNumberFormat="1" applyFont="1" applyBorder="1" applyAlignment="1">
      <alignment/>
    </xf>
    <xf numFmtId="3" fontId="11" fillId="0" borderId="22" xfId="0" applyNumberFormat="1" applyFont="1" applyBorder="1" applyAlignment="1">
      <alignment/>
    </xf>
    <xf numFmtId="0" fontId="11" fillId="0" borderId="17" xfId="0" applyFont="1" applyBorder="1" applyAlignment="1">
      <alignment/>
    </xf>
    <xf numFmtId="0" fontId="11" fillId="0" borderId="29" xfId="0" applyFont="1" applyBorder="1" applyAlignment="1">
      <alignment/>
    </xf>
    <xf numFmtId="0" fontId="11" fillId="0" borderId="30" xfId="0" applyFont="1" applyBorder="1" applyAlignment="1">
      <alignment horizontal="left" wrapText="1"/>
    </xf>
    <xf numFmtId="3" fontId="11" fillId="0" borderId="31" xfId="0" applyNumberFormat="1" applyFont="1" applyBorder="1" applyAlignment="1">
      <alignment/>
    </xf>
    <xf numFmtId="49" fontId="11" fillId="0" borderId="23" xfId="0" applyNumberFormat="1" applyFont="1" applyBorder="1" applyAlignment="1">
      <alignment horizontal="center" vertical="center"/>
    </xf>
    <xf numFmtId="49" fontId="11" fillId="0" borderId="10" xfId="0" applyNumberFormat="1" applyFont="1" applyBorder="1" applyAlignment="1">
      <alignment horizontal="center" vertical="center"/>
    </xf>
    <xf numFmtId="0" fontId="11" fillId="0" borderId="32" xfId="0" applyFont="1" applyBorder="1" applyAlignment="1">
      <alignment/>
    </xf>
    <xf numFmtId="0" fontId="11" fillId="0" borderId="25" xfId="0" applyFont="1" applyBorder="1" applyAlignment="1">
      <alignment/>
    </xf>
    <xf numFmtId="0" fontId="11" fillId="0" borderId="21" xfId="0" applyFont="1" applyBorder="1" applyAlignment="1">
      <alignment horizontal="left" vertical="center" wrapText="1"/>
    </xf>
    <xf numFmtId="0" fontId="11" fillId="0" borderId="21" xfId="0" applyFont="1" applyBorder="1" applyAlignment="1">
      <alignment horizontal="right" vertical="center" wrapText="1"/>
    </xf>
    <xf numFmtId="0" fontId="11" fillId="0" borderId="21" xfId="0" applyFont="1" applyBorder="1" applyAlignment="1">
      <alignment vertical="center" wrapText="1"/>
    </xf>
    <xf numFmtId="0" fontId="11" fillId="0" borderId="24" xfId="0" applyFont="1" applyBorder="1" applyAlignment="1">
      <alignment vertical="center" wrapText="1"/>
    </xf>
    <xf numFmtId="3" fontId="11" fillId="0" borderId="16" xfId="0" applyNumberFormat="1" applyFont="1" applyBorder="1" applyAlignment="1">
      <alignment vertical="center" wrapText="1"/>
    </xf>
    <xf numFmtId="3" fontId="11" fillId="0" borderId="17" xfId="0" applyNumberFormat="1" applyFont="1" applyBorder="1" applyAlignment="1">
      <alignment vertical="center" wrapText="1"/>
    </xf>
    <xf numFmtId="0" fontId="11" fillId="0" borderId="11" xfId="0" applyFont="1" applyBorder="1" applyAlignment="1">
      <alignment horizontal="left"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0" xfId="0" applyNumberFormat="1" applyFont="1" applyAlignment="1">
      <alignment/>
    </xf>
    <xf numFmtId="0" fontId="11" fillId="0" borderId="33" xfId="0" applyFont="1" applyBorder="1" applyAlignment="1">
      <alignment horizontal="center" vertical="center"/>
    </xf>
    <xf numFmtId="0" fontId="11" fillId="0" borderId="33" xfId="0" applyFont="1" applyBorder="1" applyAlignment="1">
      <alignment/>
    </xf>
    <xf numFmtId="0" fontId="11" fillId="0" borderId="20" xfId="0" applyFont="1" applyBorder="1" applyAlignment="1">
      <alignment/>
    </xf>
    <xf numFmtId="0" fontId="11" fillId="0" borderId="11" xfId="0" applyFont="1" applyBorder="1" applyAlignment="1">
      <alignment/>
    </xf>
    <xf numFmtId="0" fontId="11" fillId="0" borderId="0" xfId="0" applyFont="1" applyAlignment="1">
      <alignment horizontal="center" wrapText="1"/>
    </xf>
    <xf numFmtId="0" fontId="11" fillId="0" borderId="0" xfId="0" applyFont="1" applyAlignment="1">
      <alignment vertical="top"/>
    </xf>
    <xf numFmtId="0" fontId="23" fillId="0" borderId="0" xfId="0" applyFont="1" applyAlignment="1">
      <alignment/>
    </xf>
    <xf numFmtId="0" fontId="23" fillId="0" borderId="0" xfId="0" applyFont="1" applyAlignment="1">
      <alignment horizontal="center" vertical="center" wrapText="1"/>
    </xf>
    <xf numFmtId="0" fontId="11" fillId="0" borderId="34" xfId="0" applyFont="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5" xfId="0" applyFont="1" applyBorder="1" applyAlignment="1">
      <alignment horizontal="center" vertical="center"/>
    </xf>
    <xf numFmtId="0" fontId="11" fillId="0" borderId="37" xfId="0" applyFont="1" applyBorder="1" applyAlignment="1">
      <alignment horizontal="left"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38" xfId="0" applyFont="1" applyBorder="1" applyAlignment="1">
      <alignment horizontal="center" vertical="center"/>
    </xf>
    <xf numFmtId="0" fontId="11" fillId="0" borderId="16"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19" fillId="0" borderId="19" xfId="0" applyFont="1" applyBorder="1" applyAlignment="1">
      <alignment horizontal="center" vertical="center" wrapText="1"/>
    </xf>
    <xf numFmtId="0" fontId="19" fillId="0" borderId="16" xfId="0" applyFont="1" applyBorder="1" applyAlignment="1">
      <alignment/>
    </xf>
    <xf numFmtId="0" fontId="19" fillId="0" borderId="17" xfId="0" applyFont="1" applyBorder="1" applyAlignment="1">
      <alignment/>
    </xf>
    <xf numFmtId="0" fontId="19" fillId="0" borderId="19" xfId="0" applyFont="1" applyBorder="1" applyAlignment="1">
      <alignment/>
    </xf>
    <xf numFmtId="3" fontId="19" fillId="0" borderId="17" xfId="0" applyNumberFormat="1" applyFont="1" applyBorder="1" applyAlignment="1">
      <alignment/>
    </xf>
    <xf numFmtId="0" fontId="19" fillId="0" borderId="10" xfId="0" applyFont="1" applyBorder="1" applyAlignment="1">
      <alignment horizontal="center" vertical="center" wrapText="1"/>
    </xf>
    <xf numFmtId="0" fontId="19" fillId="0" borderId="11" xfId="0" applyFont="1" applyBorder="1" applyAlignment="1">
      <alignment/>
    </xf>
    <xf numFmtId="0" fontId="19" fillId="0" borderId="22" xfId="0" applyFont="1" applyBorder="1" applyAlignment="1">
      <alignment/>
    </xf>
    <xf numFmtId="0" fontId="19" fillId="0" borderId="10" xfId="0" applyFont="1" applyBorder="1" applyAlignment="1">
      <alignment/>
    </xf>
    <xf numFmtId="0" fontId="11" fillId="0" borderId="21" xfId="0" applyFont="1" applyBorder="1" applyAlignment="1">
      <alignment/>
    </xf>
    <xf numFmtId="0" fontId="11" fillId="0" borderId="24" xfId="0" applyFont="1" applyBorder="1" applyAlignment="1">
      <alignment/>
    </xf>
    <xf numFmtId="0" fontId="11" fillId="0" borderId="19" xfId="0" applyFont="1" applyBorder="1" applyAlignment="1">
      <alignment/>
    </xf>
    <xf numFmtId="0" fontId="11" fillId="0" borderId="22" xfId="0" applyFont="1" applyBorder="1" applyAlignment="1">
      <alignment horizontal="center" vertical="center" wrapText="1"/>
    </xf>
    <xf numFmtId="0" fontId="11" fillId="0" borderId="23" xfId="0" applyFont="1" applyBorder="1" applyAlignment="1">
      <alignment/>
    </xf>
    <xf numFmtId="0" fontId="11" fillId="0" borderId="10" xfId="0" applyFont="1" applyBorder="1" applyAlignment="1">
      <alignment/>
    </xf>
    <xf numFmtId="0" fontId="15" fillId="0" borderId="34" xfId="0" applyFont="1" applyBorder="1" applyAlignment="1">
      <alignment/>
    </xf>
    <xf numFmtId="0" fontId="11" fillId="0" borderId="36" xfId="0" applyFont="1" applyBorder="1" applyAlignment="1">
      <alignment/>
    </xf>
    <xf numFmtId="0" fontId="15" fillId="0" borderId="30" xfId="0" applyFont="1" applyBorder="1" applyAlignment="1">
      <alignment/>
    </xf>
    <xf numFmtId="0" fontId="11" fillId="0" borderId="39" xfId="0" applyFont="1" applyBorder="1" applyAlignment="1">
      <alignment/>
    </xf>
    <xf numFmtId="49" fontId="12" fillId="0" borderId="16" xfId="0" applyNumberFormat="1" applyFont="1" applyBorder="1" applyAlignment="1">
      <alignment horizontal="center" vertical="center" wrapText="1"/>
    </xf>
    <xf numFmtId="0" fontId="19" fillId="0" borderId="0" xfId="0" applyFont="1" applyAlignment="1">
      <alignment vertical="center"/>
    </xf>
    <xf numFmtId="0" fontId="19" fillId="0" borderId="0" xfId="0" applyFont="1" applyAlignment="1">
      <alignment/>
    </xf>
    <xf numFmtId="0" fontId="18" fillId="0" borderId="0" xfId="0" applyFont="1" applyAlignment="1">
      <alignment/>
    </xf>
    <xf numFmtId="0" fontId="19" fillId="0" borderId="0" xfId="0" applyFont="1" applyAlignment="1">
      <alignment horizontal="right"/>
    </xf>
    <xf numFmtId="0" fontId="19" fillId="32" borderId="16" xfId="0" applyFont="1" applyFill="1" applyBorder="1" applyAlignment="1">
      <alignment horizontal="center" vertical="center" wrapText="1"/>
    </xf>
    <xf numFmtId="49" fontId="11" fillId="32" borderId="40" xfId="0" applyNumberFormat="1" applyFont="1" applyFill="1" applyBorder="1" applyAlignment="1">
      <alignment horizontal="center" vertical="center" wrapText="1"/>
    </xf>
    <xf numFmtId="49" fontId="11" fillId="32" borderId="41" xfId="0" applyNumberFormat="1" applyFont="1" applyFill="1" applyBorder="1" applyAlignment="1">
      <alignment horizontal="center" vertical="center" wrapText="1"/>
    </xf>
    <xf numFmtId="0" fontId="19" fillId="0" borderId="42" xfId="0" applyFont="1" applyBorder="1" applyAlignment="1">
      <alignment horizontal="right"/>
    </xf>
    <xf numFmtId="49" fontId="19" fillId="0" borderId="43" xfId="0" applyNumberFormat="1" applyFont="1" applyBorder="1" applyAlignment="1">
      <alignment horizontal="right"/>
    </xf>
    <xf numFmtId="3" fontId="19" fillId="0" borderId="43" xfId="0" applyNumberFormat="1" applyFont="1" applyBorder="1" applyAlignment="1">
      <alignment horizontal="right"/>
    </xf>
    <xf numFmtId="3" fontId="19" fillId="0" borderId="42" xfId="0" applyNumberFormat="1" applyFont="1" applyBorder="1" applyAlignment="1">
      <alignment horizontal="right"/>
    </xf>
    <xf numFmtId="0" fontId="19" fillId="0" borderId="44" xfId="0" applyFont="1" applyBorder="1" applyAlignment="1">
      <alignment horizontal="right"/>
    </xf>
    <xf numFmtId="49" fontId="19" fillId="0" borderId="45" xfId="0" applyNumberFormat="1" applyFont="1" applyBorder="1" applyAlignment="1">
      <alignment horizontal="right"/>
    </xf>
    <xf numFmtId="3" fontId="19" fillId="0" borderId="45" xfId="0" applyNumberFormat="1" applyFont="1" applyBorder="1" applyAlignment="1">
      <alignment horizontal="right"/>
    </xf>
    <xf numFmtId="3" fontId="19" fillId="0" borderId="44" xfId="0" applyNumberFormat="1" applyFont="1" applyBorder="1" applyAlignment="1">
      <alignment horizontal="right"/>
    </xf>
    <xf numFmtId="0" fontId="19" fillId="0" borderId="46" xfId="0" applyFont="1" applyBorder="1" applyAlignment="1">
      <alignment horizontal="right"/>
    </xf>
    <xf numFmtId="49" fontId="19" fillId="0" borderId="47" xfId="0" applyNumberFormat="1" applyFont="1" applyBorder="1" applyAlignment="1">
      <alignment horizontal="right"/>
    </xf>
    <xf numFmtId="3" fontId="19" fillId="0" borderId="47" xfId="0" applyNumberFormat="1" applyFont="1" applyBorder="1" applyAlignment="1">
      <alignment horizontal="right"/>
    </xf>
    <xf numFmtId="3" fontId="19" fillId="0" borderId="46" xfId="0" applyNumberFormat="1" applyFont="1" applyBorder="1" applyAlignment="1">
      <alignment horizontal="right"/>
    </xf>
    <xf numFmtId="0" fontId="19" fillId="0" borderId="48" xfId="0" applyFont="1" applyBorder="1" applyAlignment="1">
      <alignment horizontal="right"/>
    </xf>
    <xf numFmtId="49" fontId="19" fillId="0" borderId="49" xfId="0" applyNumberFormat="1" applyFont="1" applyBorder="1" applyAlignment="1">
      <alignment horizontal="right"/>
    </xf>
    <xf numFmtId="3" fontId="19" fillId="0" borderId="49" xfId="0" applyNumberFormat="1" applyFont="1" applyBorder="1" applyAlignment="1">
      <alignment horizontal="right"/>
    </xf>
    <xf numFmtId="3" fontId="19" fillId="0" borderId="48" xfId="0" applyNumberFormat="1" applyFont="1" applyBorder="1" applyAlignment="1">
      <alignment horizontal="right"/>
    </xf>
    <xf numFmtId="0" fontId="19" fillId="32" borderId="48" xfId="0" applyFont="1" applyFill="1" applyBorder="1" applyAlignment="1">
      <alignment horizontal="right" vertical="center"/>
    </xf>
    <xf numFmtId="49" fontId="19" fillId="32" borderId="49" xfId="0" applyNumberFormat="1" applyFont="1" applyFill="1" applyBorder="1" applyAlignment="1">
      <alignment horizontal="right" vertical="center"/>
    </xf>
    <xf numFmtId="49" fontId="19" fillId="32" borderId="49" xfId="0" applyNumberFormat="1" applyFont="1" applyFill="1" applyBorder="1" applyAlignment="1">
      <alignment/>
    </xf>
    <xf numFmtId="3" fontId="19" fillId="32" borderId="49" xfId="0" applyNumberFormat="1" applyFont="1" applyFill="1" applyBorder="1" applyAlignment="1">
      <alignment/>
    </xf>
    <xf numFmtId="0" fontId="19" fillId="0" borderId="0" xfId="0" applyFont="1" applyAlignment="1">
      <alignment horizontal="right" vertical="center"/>
    </xf>
    <xf numFmtId="0" fontId="19" fillId="0" borderId="50" xfId="0" applyFont="1" applyBorder="1" applyAlignment="1">
      <alignment/>
    </xf>
    <xf numFmtId="0" fontId="19" fillId="0" borderId="50" xfId="0" applyFont="1" applyBorder="1" applyAlignment="1">
      <alignment horizontal="right"/>
    </xf>
    <xf numFmtId="0" fontId="11" fillId="0" borderId="0" xfId="0" applyFont="1" applyAlignment="1">
      <alignment/>
    </xf>
    <xf numFmtId="0" fontId="24" fillId="0" borderId="0" xfId="58" applyFont="1">
      <alignment/>
      <protection/>
    </xf>
    <xf numFmtId="0" fontId="24" fillId="0" borderId="0" xfId="58" applyFont="1" applyAlignment="1">
      <alignment horizontal="right"/>
      <protection/>
    </xf>
    <xf numFmtId="0" fontId="2" fillId="0" borderId="0" xfId="58" applyFont="1">
      <alignment/>
      <protection/>
    </xf>
    <xf numFmtId="0" fontId="1" fillId="0" borderId="0" xfId="58" applyFont="1" applyAlignment="1">
      <alignment vertical="center"/>
      <protection/>
    </xf>
    <xf numFmtId="0" fontId="2" fillId="0" borderId="0" xfId="58" applyFont="1" applyAlignment="1">
      <alignment horizontal="right"/>
      <protection/>
    </xf>
    <xf numFmtId="0" fontId="2" fillId="0" borderId="11" xfId="58" applyFont="1" applyBorder="1" applyAlignment="1">
      <alignment horizontal="center" vertical="center" wrapText="1"/>
      <protection/>
    </xf>
    <xf numFmtId="0" fontId="2" fillId="0" borderId="13" xfId="58" applyFont="1" applyBorder="1" applyAlignment="1">
      <alignment horizontal="center" vertical="center" wrapText="1"/>
      <protection/>
    </xf>
    <xf numFmtId="0" fontId="2" fillId="0" borderId="14" xfId="58" applyFont="1" applyBorder="1" applyAlignment="1">
      <alignment horizontal="center" vertical="center" wrapText="1"/>
      <protection/>
    </xf>
    <xf numFmtId="0" fontId="2" fillId="0" borderId="15" xfId="58" applyFont="1" applyBorder="1" applyAlignment="1">
      <alignment horizontal="center" vertical="center" wrapText="1"/>
      <protection/>
    </xf>
    <xf numFmtId="0" fontId="1" fillId="32" borderId="16" xfId="58" applyFont="1" applyFill="1" applyBorder="1" applyAlignment="1">
      <alignment vertical="center" wrapText="1"/>
      <protection/>
    </xf>
    <xf numFmtId="0" fontId="1" fillId="32" borderId="16" xfId="58" applyFont="1" applyFill="1" applyBorder="1" applyAlignment="1">
      <alignment horizontal="center" vertical="center" wrapText="1"/>
      <protection/>
    </xf>
    <xf numFmtId="0" fontId="2" fillId="0" borderId="19" xfId="58" applyFont="1" applyBorder="1" applyAlignment="1">
      <alignment vertical="center" wrapText="1"/>
      <protection/>
    </xf>
    <xf numFmtId="0" fontId="2" fillId="0" borderId="16" xfId="58" applyFont="1" applyBorder="1" applyAlignment="1">
      <alignment vertical="center" wrapText="1"/>
      <protection/>
    </xf>
    <xf numFmtId="0" fontId="2" fillId="0" borderId="16" xfId="58" applyFont="1" applyBorder="1" applyAlignment="1">
      <alignment horizontal="center" vertical="center" wrapText="1"/>
      <protection/>
    </xf>
    <xf numFmtId="3" fontId="2" fillId="0" borderId="16" xfId="58" applyNumberFormat="1" applyFont="1" applyBorder="1" applyAlignment="1">
      <alignment vertical="center" wrapText="1"/>
      <protection/>
    </xf>
    <xf numFmtId="3" fontId="2" fillId="0" borderId="17" xfId="58" applyNumberFormat="1" applyFont="1" applyBorder="1" applyAlignment="1">
      <alignment vertical="center" wrapText="1"/>
      <protection/>
    </xf>
    <xf numFmtId="0" fontId="2" fillId="32" borderId="19" xfId="58" applyFont="1" applyFill="1" applyBorder="1" applyAlignment="1">
      <alignment vertical="center" wrapText="1"/>
      <protection/>
    </xf>
    <xf numFmtId="3" fontId="2" fillId="32" borderId="16" xfId="58" applyNumberFormat="1" applyFont="1" applyFill="1" applyBorder="1" applyAlignment="1">
      <alignment vertical="center" wrapText="1"/>
      <protection/>
    </xf>
    <xf numFmtId="3" fontId="11" fillId="0" borderId="0" xfId="0" applyNumberFormat="1" applyFont="1" applyAlignment="1">
      <alignment/>
    </xf>
    <xf numFmtId="0" fontId="2" fillId="0" borderId="20" xfId="58" applyFont="1" applyBorder="1" applyAlignment="1">
      <alignment horizontal="center" vertical="center" wrapText="1"/>
      <protection/>
    </xf>
    <xf numFmtId="0" fontId="2" fillId="0" borderId="20" xfId="58" applyFont="1" applyBorder="1" applyAlignment="1">
      <alignment vertical="center" wrapText="1"/>
      <protection/>
    </xf>
    <xf numFmtId="0" fontId="1" fillId="32" borderId="20" xfId="58" applyFont="1" applyFill="1" applyBorder="1" applyAlignment="1">
      <alignment horizontal="center" vertical="center" wrapText="1"/>
      <protection/>
    </xf>
    <xf numFmtId="0" fontId="2" fillId="0" borderId="16" xfId="58" applyFont="1" applyBorder="1" applyAlignment="1">
      <alignment horizontal="left" vertical="center" wrapText="1"/>
      <protection/>
    </xf>
    <xf numFmtId="3" fontId="17" fillId="0" borderId="0" xfId="0" applyNumberFormat="1" applyFont="1" applyAlignment="1">
      <alignment/>
    </xf>
    <xf numFmtId="0" fontId="2" fillId="0" borderId="10" xfId="58" applyFont="1" applyBorder="1" applyAlignment="1">
      <alignment vertical="center" wrapText="1"/>
      <protection/>
    </xf>
    <xf numFmtId="0" fontId="2" fillId="0" borderId="11" xfId="58" applyFont="1" applyBorder="1" applyAlignment="1">
      <alignment vertical="center" wrapText="1"/>
      <protection/>
    </xf>
    <xf numFmtId="3" fontId="2" fillId="0" borderId="0" xfId="58" applyNumberFormat="1" applyFont="1">
      <alignment/>
      <protection/>
    </xf>
    <xf numFmtId="0" fontId="11" fillId="32" borderId="19" xfId="0" applyFont="1" applyFill="1" applyBorder="1" applyAlignment="1">
      <alignment horizontal="center" vertical="center"/>
    </xf>
    <xf numFmtId="0" fontId="12" fillId="32" borderId="16" xfId="0" applyFont="1" applyFill="1" applyBorder="1" applyAlignment="1">
      <alignment vertical="center" wrapText="1"/>
    </xf>
    <xf numFmtId="49" fontId="11" fillId="32" borderId="16" xfId="0" applyNumberFormat="1" applyFont="1" applyFill="1" applyBorder="1" applyAlignment="1">
      <alignment horizontal="center" vertical="center"/>
    </xf>
    <xf numFmtId="3" fontId="11" fillId="32" borderId="17" xfId="0" applyNumberFormat="1" applyFont="1" applyFill="1" applyBorder="1" applyAlignment="1">
      <alignment horizontal="center" vertical="center"/>
    </xf>
    <xf numFmtId="0" fontId="12" fillId="32" borderId="19" xfId="0" applyFont="1" applyFill="1" applyBorder="1" applyAlignment="1">
      <alignment horizontal="center" vertical="center"/>
    </xf>
    <xf numFmtId="0" fontId="12" fillId="32" borderId="19" xfId="0" applyFont="1" applyFill="1" applyBorder="1" applyAlignment="1">
      <alignment horizontal="center" vertical="center" wrapText="1"/>
    </xf>
    <xf numFmtId="3" fontId="12" fillId="32" borderId="16" xfId="0" applyNumberFormat="1" applyFont="1" applyFill="1" applyBorder="1" applyAlignment="1">
      <alignment horizontal="center" vertical="center" wrapText="1"/>
    </xf>
    <xf numFmtId="3" fontId="12" fillId="32" borderId="17" xfId="0" applyNumberFormat="1" applyFont="1" applyFill="1" applyBorder="1" applyAlignment="1">
      <alignment horizontal="center" vertical="center" wrapText="1"/>
    </xf>
    <xf numFmtId="3" fontId="11" fillId="32" borderId="16" xfId="0" applyNumberFormat="1" applyFont="1" applyFill="1" applyBorder="1" applyAlignment="1">
      <alignment horizontal="center" vertical="center" wrapText="1"/>
    </xf>
    <xf numFmtId="3" fontId="12" fillId="32" borderId="16" xfId="0" applyNumberFormat="1" applyFont="1" applyFill="1" applyBorder="1" applyAlignment="1">
      <alignment horizontal="center" vertical="center"/>
    </xf>
    <xf numFmtId="3" fontId="11" fillId="32" borderId="16" xfId="0" applyNumberFormat="1" applyFont="1" applyFill="1" applyBorder="1" applyAlignment="1">
      <alignment horizontal="center" vertical="center"/>
    </xf>
    <xf numFmtId="3" fontId="12" fillId="33" borderId="16" xfId="0" applyNumberFormat="1" applyFont="1" applyFill="1" applyBorder="1" applyAlignment="1">
      <alignment horizontal="center" vertical="center"/>
    </xf>
    <xf numFmtId="3" fontId="12" fillId="33" borderId="17" xfId="0" applyNumberFormat="1" applyFont="1" applyFill="1" applyBorder="1" applyAlignment="1">
      <alignment horizontal="center" vertical="center" wrapText="1"/>
    </xf>
    <xf numFmtId="0" fontId="11" fillId="32" borderId="19" xfId="0" applyFont="1" applyFill="1" applyBorder="1" applyAlignment="1">
      <alignment horizontal="center" vertical="center" wrapText="1"/>
    </xf>
    <xf numFmtId="0" fontId="11" fillId="32" borderId="45" xfId="0" applyFont="1" applyFill="1" applyBorder="1" applyAlignment="1">
      <alignment horizontal="center" vertical="center" wrapText="1"/>
    </xf>
    <xf numFmtId="0" fontId="11" fillId="32" borderId="10" xfId="0" applyFont="1" applyFill="1" applyBorder="1" applyAlignment="1">
      <alignment horizontal="center" vertical="center" wrapText="1"/>
    </xf>
    <xf numFmtId="0" fontId="19" fillId="32" borderId="11" xfId="0" applyFont="1" applyFill="1" applyBorder="1" applyAlignment="1">
      <alignment horizontal="center" vertical="center" wrapText="1"/>
    </xf>
    <xf numFmtId="0" fontId="25" fillId="0" borderId="16" xfId="0" applyFont="1" applyBorder="1" applyAlignment="1">
      <alignment horizontal="center" vertical="center" wrapText="1"/>
    </xf>
    <xf numFmtId="49" fontId="25" fillId="0" borderId="16" xfId="0" applyNumberFormat="1" applyFont="1" applyBorder="1" applyAlignment="1">
      <alignment horizontal="center" vertical="center" wrapText="1"/>
    </xf>
    <xf numFmtId="0" fontId="25" fillId="0" borderId="0" xfId="0" applyFont="1" applyAlignment="1">
      <alignment/>
    </xf>
    <xf numFmtId="0" fontId="3" fillId="0" borderId="0" xfId="0" applyFont="1" applyAlignment="1">
      <alignment/>
    </xf>
    <xf numFmtId="3" fontId="2" fillId="32" borderId="16" xfId="0" applyNumberFormat="1" applyFont="1" applyFill="1" applyBorder="1" applyAlignment="1">
      <alignment horizontal="center" vertical="center"/>
    </xf>
    <xf numFmtId="0" fontId="12" fillId="32" borderId="16"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2" fillId="0" borderId="0" xfId="0" applyFont="1" applyAlignment="1">
      <alignment horizontal="right" vertical="center"/>
    </xf>
    <xf numFmtId="0" fontId="11" fillId="0" borderId="0" xfId="0" applyFont="1" applyAlignment="1">
      <alignment horizontal="right" vertical="center"/>
    </xf>
    <xf numFmtId="3" fontId="12" fillId="0" borderId="11" xfId="0" applyNumberFormat="1" applyFont="1" applyBorder="1" applyAlignment="1">
      <alignment horizontal="center" vertical="center" wrapText="1"/>
    </xf>
    <xf numFmtId="3" fontId="11" fillId="32" borderId="16" xfId="0" applyNumberFormat="1" applyFont="1" applyFill="1" applyBorder="1" applyAlignment="1" applyProtection="1">
      <alignment horizontal="center" vertical="center"/>
      <protection locked="0"/>
    </xf>
    <xf numFmtId="3" fontId="11" fillId="0" borderId="16" xfId="0" applyNumberFormat="1" applyFont="1" applyBorder="1" applyAlignment="1" applyProtection="1">
      <alignment horizontal="center" vertical="center"/>
      <protection locked="0"/>
    </xf>
    <xf numFmtId="0" fontId="12" fillId="33" borderId="19"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16" xfId="0" applyFont="1" applyBorder="1" applyAlignment="1">
      <alignment horizontal="left" vertical="center" wrapText="1"/>
    </xf>
    <xf numFmtId="0" fontId="12" fillId="32" borderId="16" xfId="0" applyFont="1" applyFill="1" applyBorder="1" applyAlignment="1">
      <alignment horizontal="left" vertical="center" wrapText="1"/>
    </xf>
    <xf numFmtId="0" fontId="12" fillId="33" borderId="16" xfId="0" applyFont="1" applyFill="1" applyBorder="1" applyAlignment="1">
      <alignment horizontal="left" vertical="center" wrapText="1"/>
    </xf>
    <xf numFmtId="0" fontId="11" fillId="32" borderId="16" xfId="0" applyFont="1" applyFill="1" applyBorder="1" applyAlignment="1">
      <alignment horizontal="left" vertical="center" wrapText="1"/>
    </xf>
    <xf numFmtId="3" fontId="11" fillId="32" borderId="11" xfId="0" applyNumberFormat="1" applyFont="1" applyFill="1" applyBorder="1" applyAlignment="1">
      <alignment horizontal="center" vertical="center"/>
    </xf>
    <xf numFmtId="0" fontId="18" fillId="0" borderId="13" xfId="0" applyFont="1" applyBorder="1" applyAlignment="1">
      <alignment horizontal="left" vertical="center" wrapText="1"/>
    </xf>
    <xf numFmtId="0" fontId="18" fillId="32" borderId="19" xfId="0" applyFont="1" applyFill="1" applyBorder="1" applyAlignment="1">
      <alignment horizontal="left" vertical="center" wrapText="1"/>
    </xf>
    <xf numFmtId="0" fontId="19" fillId="0" borderId="19" xfId="0" applyFont="1" applyBorder="1" applyAlignment="1">
      <alignment horizontal="left" vertical="center" wrapText="1"/>
    </xf>
    <xf numFmtId="0" fontId="18" fillId="0" borderId="19" xfId="0" applyFont="1" applyBorder="1" applyAlignment="1">
      <alignment horizontal="left" vertical="center" wrapText="1"/>
    </xf>
    <xf numFmtId="0" fontId="18" fillId="32" borderId="10" xfId="0" applyFont="1" applyFill="1" applyBorder="1" applyAlignment="1">
      <alignment horizontal="left" vertical="center" wrapText="1"/>
    </xf>
    <xf numFmtId="3" fontId="12" fillId="32" borderId="44" xfId="0" applyNumberFormat="1" applyFont="1" applyFill="1" applyBorder="1" applyAlignment="1">
      <alignment horizontal="center" vertical="center" wrapText="1"/>
    </xf>
    <xf numFmtId="3" fontId="26" fillId="32" borderId="16" xfId="0" applyNumberFormat="1" applyFont="1" applyFill="1" applyBorder="1" applyAlignment="1">
      <alignment horizontal="center" vertical="center"/>
    </xf>
    <xf numFmtId="3" fontId="12" fillId="0" borderId="44" xfId="0" applyNumberFormat="1" applyFont="1" applyBorder="1" applyAlignment="1">
      <alignment horizontal="center" vertical="center" wrapText="1"/>
    </xf>
    <xf numFmtId="0" fontId="11" fillId="0" borderId="16" xfId="0" applyFont="1" applyBorder="1" applyAlignment="1">
      <alignment horizontal="center"/>
    </xf>
    <xf numFmtId="0" fontId="0" fillId="33" borderId="0" xfId="0" applyFont="1" applyFill="1" applyAlignment="1">
      <alignment/>
    </xf>
    <xf numFmtId="0" fontId="0" fillId="33" borderId="0" xfId="0" applyFill="1" applyAlignment="1">
      <alignment/>
    </xf>
    <xf numFmtId="3" fontId="2" fillId="32" borderId="16" xfId="58" applyNumberFormat="1" applyFont="1" applyFill="1" applyBorder="1" applyAlignment="1">
      <alignment horizontal="center" vertical="center" wrapText="1"/>
      <protection/>
    </xf>
    <xf numFmtId="3" fontId="2" fillId="33" borderId="16" xfId="58" applyNumberFormat="1" applyFont="1" applyFill="1" applyBorder="1" applyAlignment="1">
      <alignment horizontal="center" vertical="center" wrapText="1"/>
      <protection/>
    </xf>
    <xf numFmtId="3" fontId="2" fillId="33" borderId="17" xfId="58" applyNumberFormat="1" applyFont="1" applyFill="1" applyBorder="1" applyAlignment="1">
      <alignment horizontal="center" vertical="center" wrapText="1"/>
      <protection/>
    </xf>
    <xf numFmtId="3" fontId="2" fillId="33" borderId="11" xfId="58" applyNumberFormat="1" applyFont="1" applyFill="1" applyBorder="1" applyAlignment="1">
      <alignment horizontal="center" vertical="center" wrapText="1"/>
      <protection/>
    </xf>
    <xf numFmtId="0" fontId="11" fillId="33" borderId="0" xfId="0" applyFont="1" applyFill="1" applyAlignment="1">
      <alignment/>
    </xf>
    <xf numFmtId="3" fontId="11" fillId="0" borderId="14" xfId="0" applyNumberFormat="1" applyFont="1" applyBorder="1" applyAlignment="1">
      <alignment horizontal="center" vertical="center"/>
    </xf>
    <xf numFmtId="0" fontId="2" fillId="0" borderId="0" xfId="0" applyFont="1" applyAlignment="1">
      <alignment horizontal="right" vertical="center"/>
    </xf>
    <xf numFmtId="3" fontId="11" fillId="34" borderId="11" xfId="0" applyNumberFormat="1" applyFont="1" applyFill="1" applyBorder="1" applyAlignment="1">
      <alignment horizontal="center" vertical="center"/>
    </xf>
    <xf numFmtId="3" fontId="2" fillId="0" borderId="0" xfId="0" applyNumberFormat="1" applyFont="1" applyAlignment="1">
      <alignment horizontal="center" vertical="center"/>
    </xf>
    <xf numFmtId="3" fontId="11" fillId="34" borderId="16" xfId="0" applyNumberFormat="1" applyFont="1" applyFill="1" applyBorder="1" applyAlignment="1">
      <alignment horizontal="center" vertical="center"/>
    </xf>
    <xf numFmtId="3" fontId="11" fillId="34" borderId="16" xfId="0" applyNumberFormat="1" applyFont="1" applyFill="1" applyBorder="1" applyAlignment="1">
      <alignment horizontal="center" vertical="center" wrapText="1"/>
    </xf>
    <xf numFmtId="3" fontId="12" fillId="35" borderId="17" xfId="0" applyNumberFormat="1" applyFont="1" applyFill="1" applyBorder="1" applyAlignment="1">
      <alignment horizontal="center" vertical="center" wrapText="1"/>
    </xf>
    <xf numFmtId="3" fontId="12" fillId="34" borderId="17"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xf>
    <xf numFmtId="0" fontId="66" fillId="0" borderId="0" xfId="0" applyFont="1" applyAlignment="1">
      <alignment horizontal="center"/>
    </xf>
    <xf numFmtId="0" fontId="66" fillId="0" borderId="0" xfId="0" applyFont="1" applyAlignment="1">
      <alignment horizontal="center"/>
    </xf>
    <xf numFmtId="0" fontId="66" fillId="0" borderId="0" xfId="0" applyFont="1" applyAlignment="1">
      <alignment horizontal="center" vertical="center" wrapText="1"/>
    </xf>
    <xf numFmtId="0" fontId="19" fillId="0" borderId="0" xfId="0" applyFont="1" applyAlignment="1">
      <alignment horizontal="center" vertical="center"/>
    </xf>
    <xf numFmtId="49" fontId="11" fillId="32" borderId="29" xfId="0" applyNumberFormat="1" applyFont="1" applyFill="1" applyBorder="1" applyAlignment="1">
      <alignment horizontal="center" vertical="center" wrapText="1"/>
    </xf>
    <xf numFmtId="0" fontId="2" fillId="0" borderId="0" xfId="0" applyFont="1" applyAlignment="1">
      <alignment horizontal="right"/>
    </xf>
    <xf numFmtId="3" fontId="11" fillId="34" borderId="16" xfId="0" applyNumberFormat="1" applyFont="1" applyFill="1" applyBorder="1" applyAlignment="1" applyProtection="1">
      <alignment horizontal="center" vertical="center"/>
      <protection locked="0"/>
    </xf>
    <xf numFmtId="3" fontId="11" fillId="34" borderId="11" xfId="0" applyNumberFormat="1" applyFont="1" applyFill="1" applyBorder="1" applyAlignment="1">
      <alignment horizontal="center" vertical="center" wrapText="1"/>
    </xf>
    <xf numFmtId="0" fontId="66" fillId="0" borderId="0" xfId="0" applyFont="1" applyAlignment="1">
      <alignment horizontal="center" vertical="center" wrapText="1"/>
    </xf>
    <xf numFmtId="0" fontId="66" fillId="0" borderId="0" xfId="0" applyFont="1" applyAlignment="1">
      <alignment horizontal="right"/>
    </xf>
    <xf numFmtId="0" fontId="67" fillId="0" borderId="0" xfId="0" applyFont="1" applyAlignment="1">
      <alignment horizontal="right"/>
    </xf>
    <xf numFmtId="3" fontId="12" fillId="34" borderId="16" xfId="0" applyNumberFormat="1" applyFont="1" applyFill="1" applyBorder="1" applyAlignment="1">
      <alignment horizontal="center" vertical="center"/>
    </xf>
    <xf numFmtId="0" fontId="2" fillId="34" borderId="0" xfId="0" applyFont="1" applyFill="1" applyAlignment="1">
      <alignment horizontal="right" vertical="center"/>
    </xf>
    <xf numFmtId="0" fontId="2" fillId="34" borderId="0" xfId="0" applyFont="1" applyFill="1" applyAlignment="1">
      <alignment vertical="center"/>
    </xf>
    <xf numFmtId="3" fontId="2" fillId="34" borderId="0" xfId="0" applyNumberFormat="1" applyFont="1" applyFill="1" applyAlignment="1">
      <alignment vertical="center"/>
    </xf>
    <xf numFmtId="3" fontId="68" fillId="34" borderId="0" xfId="0" applyNumberFormat="1" applyFont="1" applyFill="1" applyAlignment="1">
      <alignment vertical="center"/>
    </xf>
    <xf numFmtId="0" fontId="11" fillId="0" borderId="51"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3" xfId="0" applyFont="1" applyBorder="1" applyAlignment="1">
      <alignment horizontal="center" vertical="top" wrapText="1"/>
    </xf>
    <xf numFmtId="0" fontId="11" fillId="0" borderId="54" xfId="0" applyFont="1" applyBorder="1" applyAlignment="1">
      <alignment horizontal="center" vertical="center"/>
    </xf>
    <xf numFmtId="0" fontId="22" fillId="0" borderId="52" xfId="0" applyFont="1" applyBorder="1" applyAlignment="1">
      <alignment horizontal="center"/>
    </xf>
    <xf numFmtId="0" fontId="11" fillId="0" borderId="52" xfId="0" applyFont="1" applyBorder="1" applyAlignment="1">
      <alignment horizontal="center" wrapText="1"/>
    </xf>
    <xf numFmtId="49" fontId="11" fillId="0" borderId="55" xfId="0" applyNumberFormat="1" applyFont="1" applyBorder="1" applyAlignment="1">
      <alignment horizontal="center" vertical="center"/>
    </xf>
    <xf numFmtId="0" fontId="0" fillId="0" borderId="52" xfId="0" applyFont="1" applyBorder="1" applyAlignment="1">
      <alignment horizontal="left"/>
    </xf>
    <xf numFmtId="2" fontId="0" fillId="0" borderId="52" xfId="0" applyNumberFormat="1" applyFont="1" applyBorder="1" applyAlignment="1">
      <alignment horizontal="center" vertical="center"/>
    </xf>
    <xf numFmtId="0" fontId="0" fillId="0" borderId="52" xfId="0" applyFont="1" applyBorder="1" applyAlignment="1">
      <alignment/>
    </xf>
    <xf numFmtId="49" fontId="11" fillId="0" borderId="56" xfId="0" applyNumberFormat="1" applyFont="1" applyBorder="1" applyAlignment="1">
      <alignment horizontal="center" vertical="center"/>
    </xf>
    <xf numFmtId="0" fontId="0" fillId="0" borderId="57" xfId="0" applyFont="1" applyBorder="1" applyAlignment="1">
      <alignment/>
    </xf>
    <xf numFmtId="2" fontId="0" fillId="0" borderId="57" xfId="0" applyNumberFormat="1" applyFont="1" applyBorder="1" applyAlignment="1">
      <alignment horizontal="center" vertical="center"/>
    </xf>
    <xf numFmtId="0" fontId="11" fillId="0" borderId="58" xfId="0" applyFont="1" applyBorder="1" applyAlignment="1">
      <alignment horizontal="center" vertical="top" wrapText="1"/>
    </xf>
    <xf numFmtId="0" fontId="11" fillId="0" borderId="55" xfId="0" applyFont="1" applyBorder="1" applyAlignment="1">
      <alignment horizontal="center"/>
    </xf>
    <xf numFmtId="0" fontId="0" fillId="0" borderId="52" xfId="0" applyFont="1" applyBorder="1" applyAlignment="1">
      <alignment horizontal="center"/>
    </xf>
    <xf numFmtId="0" fontId="11" fillId="0" borderId="56" xfId="0" applyFont="1" applyBorder="1" applyAlignment="1">
      <alignment horizontal="center"/>
    </xf>
    <xf numFmtId="0" fontId="0" fillId="0" borderId="57" xfId="0" applyFont="1" applyBorder="1" applyAlignment="1">
      <alignment horizontal="center"/>
    </xf>
    <xf numFmtId="49" fontId="11" fillId="0" borderId="52" xfId="0" applyNumberFormat="1" applyFont="1" applyBorder="1" applyAlignment="1">
      <alignment horizontal="center" vertical="center"/>
    </xf>
    <xf numFmtId="0" fontId="11" fillId="0" borderId="52" xfId="0" applyFont="1" applyBorder="1" applyAlignment="1">
      <alignment/>
    </xf>
    <xf numFmtId="0" fontId="11" fillId="0" borderId="52" xfId="0" applyFont="1" applyBorder="1" applyAlignment="1">
      <alignment horizontal="center"/>
    </xf>
    <xf numFmtId="4" fontId="11" fillId="36" borderId="52" xfId="0" applyNumberFormat="1" applyFont="1" applyFill="1" applyBorder="1" applyAlignment="1">
      <alignment/>
    </xf>
    <xf numFmtId="49" fontId="11" fillId="37" borderId="52" xfId="0" applyNumberFormat="1" applyFont="1" applyFill="1" applyBorder="1" applyAlignment="1">
      <alignment horizontal="center" vertical="center"/>
    </xf>
    <xf numFmtId="0" fontId="11" fillId="37" borderId="52" xfId="0" applyFont="1" applyFill="1" applyBorder="1" applyAlignment="1">
      <alignment/>
    </xf>
    <xf numFmtId="3" fontId="2" fillId="0" borderId="0" xfId="0" applyNumberFormat="1" applyFont="1" applyAlignment="1">
      <alignment/>
    </xf>
    <xf numFmtId="3" fontId="68" fillId="0" borderId="0" xfId="0" applyNumberFormat="1" applyFont="1" applyAlignment="1">
      <alignment/>
    </xf>
    <xf numFmtId="0" fontId="68" fillId="0" borderId="0" xfId="0" applyFont="1" applyAlignment="1">
      <alignment/>
    </xf>
    <xf numFmtId="4" fontId="68" fillId="0" borderId="0" xfId="0" applyNumberFormat="1" applyFont="1" applyAlignment="1">
      <alignment/>
    </xf>
    <xf numFmtId="0" fontId="11" fillId="36" borderId="59" xfId="58" applyFont="1" applyFill="1" applyBorder="1" applyAlignment="1">
      <alignment horizontal="left" vertical="center" wrapText="1"/>
      <protection/>
    </xf>
    <xf numFmtId="3" fontId="11" fillId="0" borderId="59" xfId="0" applyNumberFormat="1" applyFont="1" applyBorder="1" applyAlignment="1">
      <alignment horizontal="center" vertical="center" wrapText="1"/>
    </xf>
    <xf numFmtId="0" fontId="11" fillId="36" borderId="52" xfId="58" applyFont="1" applyFill="1" applyBorder="1" applyAlignment="1">
      <alignment horizontal="left" vertical="center" wrapText="1"/>
      <protection/>
    </xf>
    <xf numFmtId="3" fontId="11" fillId="0" borderId="52" xfId="0" applyNumberFormat="1" applyFont="1" applyBorder="1" applyAlignment="1">
      <alignment horizontal="center" vertical="center" wrapText="1"/>
    </xf>
    <xf numFmtId="3" fontId="11" fillId="36" borderId="52" xfId="0" applyNumberFormat="1" applyFont="1" applyFill="1" applyBorder="1" applyAlignment="1">
      <alignment horizontal="center" vertical="center" wrapText="1"/>
    </xf>
    <xf numFmtId="49" fontId="11" fillId="36" borderId="52" xfId="58" applyNumberFormat="1" applyFont="1" applyFill="1" applyBorder="1" applyAlignment="1">
      <alignment horizontal="left" vertical="center" wrapText="1"/>
      <protection/>
    </xf>
    <xf numFmtId="0" fontId="11" fillId="36" borderId="52" xfId="58" applyFont="1" applyFill="1" applyBorder="1" applyAlignment="1">
      <alignment horizontal="left" vertical="center"/>
      <protection/>
    </xf>
    <xf numFmtId="3" fontId="11" fillId="0" borderId="52" xfId="0" applyNumberFormat="1" applyFont="1" applyBorder="1" applyAlignment="1">
      <alignment horizontal="center" vertical="center"/>
    </xf>
    <xf numFmtId="3" fontId="66" fillId="36" borderId="52" xfId="0" applyNumberFormat="1" applyFont="1" applyFill="1" applyBorder="1" applyAlignment="1">
      <alignment horizontal="center" vertical="center" wrapText="1"/>
    </xf>
    <xf numFmtId="3" fontId="66" fillId="0" borderId="52" xfId="0" applyNumberFormat="1" applyFont="1" applyBorder="1" applyAlignment="1">
      <alignment horizontal="center" vertical="center" wrapText="1"/>
    </xf>
    <xf numFmtId="0" fontId="69" fillId="36" borderId="52" xfId="58" applyFont="1" applyFill="1" applyBorder="1" applyAlignment="1">
      <alignment horizontal="left" vertical="center" wrapText="1"/>
      <protection/>
    </xf>
    <xf numFmtId="3" fontId="69" fillId="36" borderId="52" xfId="0" applyNumberFormat="1" applyFont="1" applyFill="1" applyBorder="1" applyAlignment="1">
      <alignment horizontal="center" vertical="center" wrapText="1"/>
    </xf>
    <xf numFmtId="3" fontId="69" fillId="0" borderId="52" xfId="0" applyNumberFormat="1" applyFont="1" applyBorder="1" applyAlignment="1">
      <alignment horizontal="center" vertical="center" wrapText="1"/>
    </xf>
    <xf numFmtId="4" fontId="11" fillId="36" borderId="52" xfId="0" applyNumberFormat="1" applyFont="1" applyFill="1" applyBorder="1" applyAlignment="1">
      <alignment horizontal="center"/>
    </xf>
    <xf numFmtId="4" fontId="12" fillId="37" borderId="52" xfId="0" applyNumberFormat="1" applyFont="1" applyFill="1" applyBorder="1" applyAlignment="1">
      <alignment horizontal="center"/>
    </xf>
    <xf numFmtId="3" fontId="2" fillId="32" borderId="17" xfId="58" applyNumberFormat="1" applyFont="1" applyFill="1" applyBorder="1" applyAlignment="1">
      <alignment horizontal="center" vertical="center" wrapText="1"/>
      <protection/>
    </xf>
    <xf numFmtId="3" fontId="11" fillId="0" borderId="0" xfId="0" applyNumberFormat="1" applyFont="1" applyAlignment="1">
      <alignment/>
    </xf>
    <xf numFmtId="3" fontId="2" fillId="0" borderId="16" xfId="58" applyNumberFormat="1" applyFont="1" applyBorder="1" applyAlignment="1">
      <alignment horizontal="center" vertical="center" wrapText="1"/>
      <protection/>
    </xf>
    <xf numFmtId="3" fontId="2" fillId="0" borderId="17" xfId="58" applyNumberFormat="1" applyFont="1" applyBorder="1" applyAlignment="1">
      <alignment horizontal="center" vertical="center" wrapText="1"/>
      <protection/>
    </xf>
    <xf numFmtId="0" fontId="11" fillId="0" borderId="21" xfId="0" applyFont="1" applyBorder="1" applyAlignment="1">
      <alignment horizontal="center" vertical="center"/>
    </xf>
    <xf numFmtId="3" fontId="8" fillId="0" borderId="0" xfId="0" applyNumberFormat="1" applyFont="1" applyAlignment="1">
      <alignment horizontal="left" vertical="center" wrapText="1"/>
    </xf>
    <xf numFmtId="0" fontId="11" fillId="0" borderId="23" xfId="0" applyFont="1" applyBorder="1" applyAlignment="1">
      <alignment horizontal="center" vertical="center"/>
    </xf>
    <xf numFmtId="0" fontId="12" fillId="0" borderId="21" xfId="0" applyFont="1" applyBorder="1" applyAlignment="1">
      <alignment vertical="center" wrapText="1"/>
    </xf>
    <xf numFmtId="3" fontId="11" fillId="0" borderId="21" xfId="0" applyNumberFormat="1" applyFont="1" applyBorder="1" applyAlignment="1">
      <alignment horizontal="right" vertical="center"/>
    </xf>
    <xf numFmtId="3" fontId="11" fillId="0" borderId="24" xfId="0" applyNumberFormat="1" applyFont="1" applyBorder="1" applyAlignment="1">
      <alignment horizontal="center" vertical="center"/>
    </xf>
    <xf numFmtId="3" fontId="11" fillId="0" borderId="22" xfId="0" applyNumberFormat="1" applyFont="1" applyBorder="1" applyAlignment="1">
      <alignment horizontal="center" vertical="center"/>
    </xf>
    <xf numFmtId="3" fontId="69" fillId="36" borderId="59" xfId="0" applyNumberFormat="1" applyFont="1" applyFill="1" applyBorder="1" applyAlignment="1">
      <alignment horizontal="center" vertical="center" wrapText="1"/>
    </xf>
    <xf numFmtId="3" fontId="2" fillId="34" borderId="16" xfId="58" applyNumberFormat="1" applyFont="1" applyFill="1" applyBorder="1" applyAlignment="1">
      <alignment horizontal="center" vertical="center" wrapText="1"/>
      <protection/>
    </xf>
    <xf numFmtId="3" fontId="2" fillId="34" borderId="17" xfId="58" applyNumberFormat="1" applyFont="1" applyFill="1" applyBorder="1" applyAlignment="1">
      <alignment horizontal="center" vertical="center" wrapText="1"/>
      <protection/>
    </xf>
    <xf numFmtId="3" fontId="11" fillId="0" borderId="16"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0" xfId="0" applyFont="1" applyBorder="1" applyAlignment="1">
      <alignment horizontal="center" vertical="center" wrapText="1"/>
    </xf>
    <xf numFmtId="3" fontId="11" fillId="0" borderId="0" xfId="0" applyNumberFormat="1" applyFont="1" applyBorder="1" applyAlignment="1">
      <alignment horizontal="center" vertical="center"/>
    </xf>
    <xf numFmtId="3" fontId="12" fillId="0" borderId="22" xfId="0" applyNumberFormat="1" applyFont="1" applyBorder="1" applyAlignment="1">
      <alignment horizontal="center" vertical="center" wrapText="1"/>
    </xf>
    <xf numFmtId="3" fontId="11" fillId="0" borderId="60" xfId="0" applyNumberFormat="1" applyFont="1" applyBorder="1" applyAlignment="1">
      <alignment horizontal="center" vertical="center" wrapText="1"/>
    </xf>
    <xf numFmtId="3" fontId="11" fillId="0" borderId="18" xfId="0" applyNumberFormat="1" applyFont="1" applyBorder="1" applyAlignment="1">
      <alignment horizontal="center" vertical="center" wrapText="1"/>
    </xf>
    <xf numFmtId="49" fontId="11" fillId="36" borderId="54" xfId="58" applyNumberFormat="1" applyFont="1" applyFill="1" applyBorder="1" applyAlignment="1">
      <alignment horizontal="center" vertical="center"/>
      <protection/>
    </xf>
    <xf numFmtId="3" fontId="11" fillId="0" borderId="61" xfId="0" applyNumberFormat="1" applyFont="1" applyBorder="1" applyAlignment="1">
      <alignment horizontal="center" vertical="center" wrapText="1"/>
    </xf>
    <xf numFmtId="49" fontId="11" fillId="36" borderId="55" xfId="58" applyNumberFormat="1" applyFont="1" applyFill="1" applyBorder="1" applyAlignment="1">
      <alignment horizontal="center" vertical="center"/>
      <protection/>
    </xf>
    <xf numFmtId="49" fontId="11" fillId="36" borderId="62" xfId="58" applyNumberFormat="1" applyFont="1" applyFill="1" applyBorder="1" applyAlignment="1">
      <alignment horizontal="center" vertical="center"/>
      <protection/>
    </xf>
    <xf numFmtId="0" fontId="69" fillId="36" borderId="63" xfId="58" applyFont="1" applyFill="1" applyBorder="1" applyAlignment="1">
      <alignment horizontal="left" vertical="center" wrapText="1"/>
      <protection/>
    </xf>
    <xf numFmtId="3" fontId="69" fillId="0" borderId="63" xfId="0" applyNumberFormat="1" applyFont="1" applyBorder="1" applyAlignment="1">
      <alignment horizontal="center" vertical="center" wrapText="1"/>
    </xf>
    <xf numFmtId="3" fontId="11" fillId="0" borderId="63" xfId="0" applyNumberFormat="1" applyFont="1" applyBorder="1" applyAlignment="1">
      <alignment horizontal="center" vertical="center" wrapText="1"/>
    </xf>
    <xf numFmtId="3" fontId="11" fillId="0" borderId="64" xfId="0" applyNumberFormat="1" applyFont="1" applyBorder="1" applyAlignment="1">
      <alignment horizontal="center" vertical="center" wrapText="1"/>
    </xf>
    <xf numFmtId="0" fontId="69" fillId="0" borderId="10" xfId="0" applyFont="1" applyBorder="1" applyAlignment="1">
      <alignment horizontal="center"/>
    </xf>
    <xf numFmtId="0" fontId="70" fillId="0" borderId="11" xfId="0" applyFont="1" applyBorder="1" applyAlignment="1">
      <alignment/>
    </xf>
    <xf numFmtId="0" fontId="71" fillId="0" borderId="11" xfId="0" applyFont="1" applyBorder="1" applyAlignment="1">
      <alignment horizontal="center"/>
    </xf>
    <xf numFmtId="0" fontId="70" fillId="0" borderId="11" xfId="0" applyFont="1" applyBorder="1" applyAlignment="1">
      <alignment horizontal="center"/>
    </xf>
    <xf numFmtId="0" fontId="69" fillId="0" borderId="22" xfId="0" applyFont="1" applyBorder="1" applyAlignment="1">
      <alignment horizontal="center"/>
    </xf>
    <xf numFmtId="0" fontId="69" fillId="0" borderId="0" xfId="0" applyFont="1" applyBorder="1" applyAlignment="1">
      <alignment horizontal="center"/>
    </xf>
    <xf numFmtId="0" fontId="70" fillId="0" borderId="0" xfId="0" applyFont="1" applyBorder="1" applyAlignment="1">
      <alignment/>
    </xf>
    <xf numFmtId="0" fontId="71" fillId="0" borderId="0" xfId="0" applyFont="1" applyBorder="1" applyAlignment="1">
      <alignment horizontal="center"/>
    </xf>
    <xf numFmtId="0" fontId="70" fillId="0" borderId="0" xfId="0" applyFont="1" applyBorder="1" applyAlignment="1">
      <alignment horizontal="center"/>
    </xf>
    <xf numFmtId="0" fontId="7" fillId="0" borderId="18" xfId="0" applyFont="1" applyBorder="1" applyAlignment="1">
      <alignment horizontal="left" vertical="center" wrapText="1"/>
    </xf>
    <xf numFmtId="0" fontId="7" fillId="34" borderId="1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38" borderId="18" xfId="0" applyFont="1" applyFill="1" applyBorder="1" applyAlignment="1">
      <alignment horizontal="left" vertical="center" wrapText="1"/>
    </xf>
    <xf numFmtId="0" fontId="7" fillId="0" borderId="18" xfId="0" applyFont="1" applyBorder="1" applyAlignment="1">
      <alignment horizontal="left" vertical="center" wrapText="1"/>
    </xf>
    <xf numFmtId="49" fontId="11" fillId="32" borderId="26" xfId="0" applyNumberFormat="1" applyFont="1" applyFill="1" applyBorder="1" applyAlignment="1">
      <alignment horizontal="center" vertical="center" wrapText="1"/>
    </xf>
    <xf numFmtId="3" fontId="7" fillId="0" borderId="19" xfId="0" applyNumberFormat="1" applyFont="1" applyBorder="1" applyAlignment="1">
      <alignment horizontal="center" vertical="center"/>
    </xf>
    <xf numFmtId="3" fontId="19" fillId="33" borderId="17" xfId="0" applyNumberFormat="1" applyFont="1" applyFill="1" applyBorder="1" applyAlignment="1">
      <alignment horizontal="center" vertical="center"/>
    </xf>
    <xf numFmtId="3" fontId="7" fillId="34" borderId="19"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xf>
    <xf numFmtId="3" fontId="19" fillId="0" borderId="17" xfId="0" applyNumberFormat="1" applyFont="1" applyFill="1" applyBorder="1" applyAlignment="1">
      <alignment horizontal="center" vertical="center"/>
    </xf>
    <xf numFmtId="3" fontId="7" fillId="38" borderId="19" xfId="0" applyNumberFormat="1" applyFont="1" applyFill="1" applyBorder="1" applyAlignment="1">
      <alignment horizontal="center" vertical="center"/>
    </xf>
    <xf numFmtId="3" fontId="19" fillId="38" borderId="17" xfId="0" applyNumberFormat="1" applyFont="1" applyFill="1" applyBorder="1" applyAlignment="1">
      <alignment horizontal="center" vertical="center"/>
    </xf>
    <xf numFmtId="3" fontId="19" fillId="34" borderId="17" xfId="0" applyNumberFormat="1" applyFont="1" applyFill="1" applyBorder="1" applyAlignment="1">
      <alignment horizontal="center" vertical="center"/>
    </xf>
    <xf numFmtId="3" fontId="7" fillId="34" borderId="17" xfId="0" applyNumberFormat="1" applyFont="1" applyFill="1" applyBorder="1" applyAlignment="1">
      <alignment horizontal="center" vertical="center"/>
    </xf>
    <xf numFmtId="3" fontId="7" fillId="0" borderId="19" xfId="0" applyNumberFormat="1" applyFont="1" applyBorder="1" applyAlignment="1">
      <alignment horizontal="center" vertical="center"/>
    </xf>
    <xf numFmtId="210" fontId="2" fillId="0" borderId="17" xfId="42" applyNumberFormat="1" applyFont="1" applyBorder="1" applyAlignment="1">
      <alignment/>
    </xf>
    <xf numFmtId="3" fontId="24" fillId="32" borderId="10" xfId="0" applyNumberFormat="1" applyFont="1" applyFill="1" applyBorder="1" applyAlignment="1">
      <alignment horizontal="center" vertical="center"/>
    </xf>
    <xf numFmtId="3" fontId="24" fillId="32" borderId="22" xfId="0" applyNumberFormat="1" applyFont="1" applyFill="1" applyBorder="1" applyAlignment="1">
      <alignment horizontal="center" vertical="center"/>
    </xf>
    <xf numFmtId="210" fontId="7" fillId="0" borderId="19" xfId="42"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34" borderId="19" xfId="0" applyNumberFormat="1" applyFont="1" applyFill="1" applyBorder="1" applyAlignment="1">
      <alignment horizontal="center" vertical="center"/>
    </xf>
    <xf numFmtId="49" fontId="7" fillId="38" borderId="19" xfId="0" applyNumberFormat="1" applyFont="1" applyFill="1" applyBorder="1" applyAlignment="1">
      <alignment horizontal="center" vertical="center"/>
    </xf>
    <xf numFmtId="49" fontId="7" fillId="0" borderId="19" xfId="0" applyNumberFormat="1" applyFont="1" applyBorder="1" applyAlignment="1">
      <alignment horizontal="center" vertical="center"/>
    </xf>
    <xf numFmtId="0" fontId="24" fillId="32" borderId="10" xfId="0" applyFont="1" applyFill="1" applyBorder="1" applyAlignment="1">
      <alignment horizontal="right" vertical="center"/>
    </xf>
    <xf numFmtId="0" fontId="24" fillId="32" borderId="12" xfId="0" applyFont="1" applyFill="1" applyBorder="1" applyAlignment="1">
      <alignment horizontal="right" vertical="center"/>
    </xf>
    <xf numFmtId="0" fontId="11" fillId="33" borderId="0" xfId="0" applyFont="1" applyFill="1" applyBorder="1" applyAlignment="1">
      <alignment horizontal="center" vertical="center"/>
    </xf>
    <xf numFmtId="3" fontId="2" fillId="33" borderId="22" xfId="58" applyNumberFormat="1" applyFont="1" applyFill="1" applyBorder="1" applyAlignment="1">
      <alignment horizontal="center" vertical="center" wrapText="1"/>
      <protection/>
    </xf>
    <xf numFmtId="199" fontId="11" fillId="0" borderId="16" xfId="42" applyFont="1" applyBorder="1" applyAlignment="1">
      <alignment vertical="center"/>
    </xf>
    <xf numFmtId="199" fontId="11" fillId="0" borderId="17" xfId="42" applyFont="1" applyBorder="1" applyAlignment="1">
      <alignment vertical="center"/>
    </xf>
    <xf numFmtId="210" fontId="0" fillId="33" borderId="0" xfId="0" applyNumberFormat="1" applyFill="1" applyAlignment="1">
      <alignment/>
    </xf>
    <xf numFmtId="0" fontId="12" fillId="0" borderId="0" xfId="0" applyFont="1" applyAlignment="1">
      <alignment horizontal="center"/>
    </xf>
    <xf numFmtId="0" fontId="12" fillId="0" borderId="23" xfId="0" applyFont="1" applyBorder="1" applyAlignment="1">
      <alignment horizontal="center" vertical="center" wrapText="1"/>
    </xf>
    <xf numFmtId="0" fontId="11" fillId="0" borderId="10" xfId="0" applyFont="1" applyBorder="1" applyAlignment="1">
      <alignment horizontal="center" vertical="center"/>
    </xf>
    <xf numFmtId="0" fontId="12" fillId="0" borderId="65"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21" xfId="0" applyFont="1" applyBorder="1" applyAlignment="1">
      <alignment horizontal="center" vertical="center" wrapText="1"/>
    </xf>
    <xf numFmtId="0" fontId="11" fillId="0" borderId="11" xfId="0" applyFont="1" applyBorder="1" applyAlignment="1">
      <alignment horizontal="center" vertical="center"/>
    </xf>
    <xf numFmtId="0" fontId="12" fillId="0" borderId="6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67"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3" fontId="12" fillId="33" borderId="66" xfId="0" applyNumberFormat="1" applyFont="1" applyFill="1" applyBorder="1" applyAlignment="1">
      <alignment horizontal="center" vertical="center" wrapText="1"/>
    </xf>
    <xf numFmtId="3" fontId="12" fillId="33" borderId="31" xfId="0" applyNumberFormat="1" applyFont="1" applyFill="1" applyBorder="1" applyAlignment="1">
      <alignment horizontal="center" vertical="center" wrapText="1"/>
    </xf>
    <xf numFmtId="49" fontId="12" fillId="0" borderId="69" xfId="0" applyNumberFormat="1" applyFont="1" applyBorder="1" applyAlignment="1">
      <alignment horizontal="center" vertical="center" wrapText="1"/>
    </xf>
    <xf numFmtId="49" fontId="12" fillId="0" borderId="70" xfId="0" applyNumberFormat="1" applyFont="1" applyBorder="1" applyAlignment="1">
      <alignment horizontal="center" vertical="center" wrapText="1"/>
    </xf>
    <xf numFmtId="202" fontId="12" fillId="0" borderId="23" xfId="0" applyNumberFormat="1" applyFont="1" applyBorder="1" applyAlignment="1">
      <alignment horizontal="center" vertical="center" wrapText="1"/>
    </xf>
    <xf numFmtId="202" fontId="12" fillId="0" borderId="10" xfId="0" applyNumberFormat="1" applyFont="1" applyBorder="1" applyAlignment="1">
      <alignment horizontal="center" vertical="center" wrapText="1"/>
    </xf>
    <xf numFmtId="3" fontId="12" fillId="33" borderId="69" xfId="0" applyNumberFormat="1" applyFont="1" applyFill="1" applyBorder="1" applyAlignment="1">
      <alignment horizontal="center" vertical="center" wrapText="1"/>
    </xf>
    <xf numFmtId="3" fontId="12" fillId="33" borderId="71" xfId="0" applyNumberFormat="1" applyFont="1" applyFill="1" applyBorder="1" applyAlignment="1">
      <alignment horizontal="center" vertical="center" wrapText="1"/>
    </xf>
    <xf numFmtId="0" fontId="19" fillId="0" borderId="0" xfId="0" applyFont="1" applyAlignment="1">
      <alignment horizontal="left" vertical="center" wrapText="1"/>
    </xf>
    <xf numFmtId="0" fontId="11" fillId="0" borderId="0" xfId="0" applyFont="1" applyAlignment="1">
      <alignment horizontal="center"/>
    </xf>
    <xf numFmtId="0" fontId="12" fillId="0" borderId="10" xfId="0" applyFont="1" applyBorder="1" applyAlignment="1">
      <alignment horizontal="center" vertical="center" wrapText="1"/>
    </xf>
    <xf numFmtId="0" fontId="12" fillId="0" borderId="72" xfId="0" applyFont="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xf>
    <xf numFmtId="0" fontId="0" fillId="0" borderId="0" xfId="0" applyAlignment="1">
      <alignment/>
    </xf>
    <xf numFmtId="0" fontId="12" fillId="0" borderId="23" xfId="58" applyFont="1" applyBorder="1" applyAlignment="1">
      <alignment horizontal="center" vertical="center" wrapText="1"/>
      <protection/>
    </xf>
    <xf numFmtId="0" fontId="12" fillId="0" borderId="10" xfId="58" applyFont="1" applyBorder="1" applyAlignment="1">
      <alignment horizontal="center" vertical="center" wrapText="1"/>
      <protection/>
    </xf>
    <xf numFmtId="0" fontId="66" fillId="0" borderId="0" xfId="0" applyFont="1" applyAlignment="1">
      <alignment horizontal="right" vertical="center"/>
    </xf>
    <xf numFmtId="0" fontId="66" fillId="0" borderId="0" xfId="0" applyFont="1" applyAlignment="1">
      <alignment horizontal="center" vertical="center" wrapText="1"/>
    </xf>
    <xf numFmtId="0" fontId="66" fillId="0" borderId="0" xfId="0" applyFont="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center"/>
    </xf>
    <xf numFmtId="0" fontId="12" fillId="0" borderId="73" xfId="0" applyFont="1" applyBorder="1" applyAlignment="1">
      <alignment horizontal="center" vertical="center" wrapText="1"/>
    </xf>
    <xf numFmtId="0" fontId="12" fillId="0" borderId="74"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21" xfId="58" applyFont="1" applyBorder="1" applyAlignment="1">
      <alignment horizontal="center" vertical="center" wrapText="1"/>
      <protection/>
    </xf>
    <xf numFmtId="0" fontId="12" fillId="0" borderId="11" xfId="58" applyFont="1" applyBorder="1" applyAlignment="1">
      <alignment horizontal="center" vertical="center" wrapText="1"/>
      <protection/>
    </xf>
    <xf numFmtId="0" fontId="13" fillId="0" borderId="0" xfId="0" applyFont="1" applyAlignment="1">
      <alignment horizontal="center"/>
    </xf>
    <xf numFmtId="0" fontId="14" fillId="0" borderId="0" xfId="0" applyFont="1" applyAlignment="1">
      <alignment horizontal="center"/>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75" xfId="0" applyFont="1" applyBorder="1" applyAlignment="1">
      <alignment horizontal="center" vertical="center" wrapText="1"/>
    </xf>
    <xf numFmtId="0" fontId="11" fillId="0" borderId="0" xfId="0" applyFont="1" applyAlignment="1">
      <alignment horizontal="left"/>
    </xf>
    <xf numFmtId="0" fontId="20" fillId="0" borderId="0" xfId="0" applyFont="1" applyAlignment="1">
      <alignment horizontal="center" wrapText="1"/>
    </xf>
    <xf numFmtId="0" fontId="11" fillId="0" borderId="26" xfId="0" applyFont="1" applyBorder="1" applyAlignment="1">
      <alignment horizontal="left" vertical="center"/>
    </xf>
    <xf numFmtId="0" fontId="11" fillId="0" borderId="13" xfId="0" applyFont="1" applyBorder="1" applyAlignment="1">
      <alignment horizontal="left" vertical="center"/>
    </xf>
    <xf numFmtId="2" fontId="12" fillId="0" borderId="76" xfId="0" applyNumberFormat="1" applyFont="1" applyBorder="1" applyAlignment="1">
      <alignment horizontal="center" vertical="center" wrapText="1"/>
    </xf>
    <xf numFmtId="2" fontId="12" fillId="0" borderId="25" xfId="0" applyNumberFormat="1" applyFont="1" applyBorder="1" applyAlignment="1">
      <alignment horizontal="center" vertical="center" wrapText="1"/>
    </xf>
    <xf numFmtId="2" fontId="12" fillId="0" borderId="74" xfId="0" applyNumberFormat="1" applyFont="1" applyBorder="1" applyAlignment="1">
      <alignment horizontal="center" vertical="center" wrapText="1"/>
    </xf>
    <xf numFmtId="2" fontId="12" fillId="0" borderId="77" xfId="0" applyNumberFormat="1" applyFont="1" applyBorder="1" applyAlignment="1">
      <alignment horizontal="center" vertical="center" wrapText="1"/>
    </xf>
    <xf numFmtId="2" fontId="12" fillId="0" borderId="0" xfId="0" applyNumberFormat="1" applyFont="1" applyAlignment="1">
      <alignment horizontal="center" vertical="center" wrapText="1"/>
    </xf>
    <xf numFmtId="2" fontId="12" fillId="0" borderId="33" xfId="0" applyNumberFormat="1" applyFont="1" applyBorder="1" applyAlignment="1">
      <alignment horizontal="center" vertical="center" wrapText="1"/>
    </xf>
    <xf numFmtId="0" fontId="20" fillId="0" borderId="0" xfId="0" applyFont="1" applyAlignment="1">
      <alignment horizont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52"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12" fillId="0" borderId="0" xfId="0" applyFont="1" applyAlignment="1">
      <alignment/>
    </xf>
    <xf numFmtId="0" fontId="12" fillId="0" borderId="81" xfId="0" applyFont="1" applyBorder="1" applyAlignment="1">
      <alignment horizontal="center" vertical="center" wrapText="1"/>
    </xf>
    <xf numFmtId="0" fontId="12" fillId="0" borderId="8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Alignment="1">
      <alignment/>
    </xf>
    <xf numFmtId="0" fontId="0" fillId="0" borderId="0" xfId="0" applyFont="1" applyAlignment="1">
      <alignment/>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0" fontId="19" fillId="0" borderId="13" xfId="0" applyFont="1" applyBorder="1" applyAlignment="1">
      <alignment horizontal="center" vertical="center" wrapText="1"/>
    </xf>
    <xf numFmtId="0" fontId="0" fillId="0" borderId="0" xfId="0" applyAlignment="1">
      <alignment/>
    </xf>
    <xf numFmtId="0" fontId="12" fillId="0" borderId="0" xfId="0" applyFont="1" applyAlignment="1">
      <alignment horizontal="right"/>
    </xf>
    <xf numFmtId="0" fontId="11" fillId="0" borderId="10" xfId="0" applyFont="1" applyBorder="1" applyAlignment="1">
      <alignment horizontal="center" vertical="center" wrapText="1"/>
    </xf>
    <xf numFmtId="0" fontId="11" fillId="0" borderId="6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22" xfId="0" applyFont="1" applyBorder="1" applyAlignment="1">
      <alignment horizontal="center" vertical="center" wrapText="1"/>
    </xf>
    <xf numFmtId="0" fontId="16" fillId="0" borderId="0" xfId="0" applyFont="1" applyAlignment="1">
      <alignment horizontal="center"/>
    </xf>
    <xf numFmtId="0" fontId="11" fillId="0" borderId="69" xfId="0" applyFont="1" applyBorder="1" applyAlignment="1">
      <alignment horizontal="center" vertical="center" wrapText="1"/>
    </xf>
    <xf numFmtId="0" fontId="11" fillId="0" borderId="71" xfId="0" applyFont="1" applyBorder="1" applyAlignment="1">
      <alignment horizontal="center" vertical="center" wrapText="1"/>
    </xf>
    <xf numFmtId="0" fontId="11" fillId="0" borderId="0" xfId="0" applyFont="1" applyAlignment="1">
      <alignment horizontal="left" vertical="center"/>
    </xf>
    <xf numFmtId="0" fontId="11" fillId="0" borderId="85" xfId="0" applyFont="1" applyBorder="1" applyAlignment="1">
      <alignment horizontal="center" wrapText="1" shrinkToFit="1"/>
    </xf>
    <xf numFmtId="0" fontId="11" fillId="0" borderId="86" xfId="0" applyFont="1" applyBorder="1" applyAlignment="1">
      <alignment horizontal="center" wrapText="1" shrinkToFit="1"/>
    </xf>
    <xf numFmtId="0" fontId="11" fillId="0" borderId="66" xfId="0" applyFont="1" applyBorder="1" applyAlignment="1">
      <alignment horizontal="center" vertical="center" wrapText="1" shrinkToFit="1"/>
    </xf>
    <xf numFmtId="0" fontId="11" fillId="0" borderId="31" xfId="0" applyFont="1" applyBorder="1" applyAlignment="1">
      <alignment horizontal="center" vertical="center" wrapText="1" shrinkToFit="1"/>
    </xf>
    <xf numFmtId="0" fontId="11" fillId="0" borderId="21" xfId="0" applyFont="1" applyBorder="1" applyAlignment="1">
      <alignment horizontal="center" vertical="center"/>
    </xf>
    <xf numFmtId="0" fontId="11" fillId="0" borderId="68" xfId="0" applyFont="1" applyBorder="1" applyAlignment="1">
      <alignment horizontal="center" vertical="center" wrapText="1"/>
    </xf>
    <xf numFmtId="0" fontId="11" fillId="0" borderId="73" xfId="0" applyFont="1" applyBorder="1" applyAlignment="1">
      <alignment horizontal="center" vertical="center" wrapText="1"/>
    </xf>
    <xf numFmtId="14" fontId="11" fillId="0" borderId="16" xfId="0" applyNumberFormat="1" applyFont="1" applyBorder="1" applyAlignment="1">
      <alignment horizontal="center" vertical="center"/>
    </xf>
    <xf numFmtId="0" fontId="11" fillId="0" borderId="16" xfId="0" applyFont="1" applyBorder="1" applyAlignment="1">
      <alignment horizontal="center" vertical="center"/>
    </xf>
    <xf numFmtId="0" fontId="19" fillId="0" borderId="16" xfId="0" applyFont="1" applyBorder="1" applyAlignment="1">
      <alignment horizontal="center" wrapText="1"/>
    </xf>
    <xf numFmtId="0" fontId="19" fillId="0" borderId="16" xfId="0" applyFont="1" applyBorder="1" applyAlignment="1">
      <alignment horizontal="right"/>
    </xf>
    <xf numFmtId="49" fontId="11" fillId="32" borderId="16" xfId="0" applyNumberFormat="1" applyFont="1" applyFill="1" applyBorder="1" applyAlignment="1">
      <alignment horizontal="center" vertical="center" wrapText="1"/>
    </xf>
    <xf numFmtId="0" fontId="18" fillId="0" borderId="0" xfId="0" applyFont="1" applyAlignment="1">
      <alignment horizontal="center"/>
    </xf>
    <xf numFmtId="0" fontId="19" fillId="32" borderId="75" xfId="0" applyFont="1" applyFill="1" applyBorder="1" applyAlignment="1">
      <alignment horizontal="center" vertical="center"/>
    </xf>
    <xf numFmtId="0" fontId="19" fillId="32" borderId="73" xfId="0" applyFont="1" applyFill="1" applyBorder="1" applyAlignment="1">
      <alignment horizontal="center" vertical="center"/>
    </xf>
    <xf numFmtId="0" fontId="19" fillId="32" borderId="76" xfId="0" applyFont="1" applyFill="1" applyBorder="1" applyAlignment="1">
      <alignment horizontal="center" vertical="center"/>
    </xf>
    <xf numFmtId="0" fontId="19" fillId="32" borderId="74" xfId="0" applyFont="1" applyFill="1" applyBorder="1" applyAlignment="1">
      <alignment horizontal="center" vertical="center"/>
    </xf>
    <xf numFmtId="0" fontId="19" fillId="32" borderId="87" xfId="0" applyFont="1" applyFill="1" applyBorder="1" applyAlignment="1">
      <alignment horizontal="center" vertical="center" wrapText="1"/>
    </xf>
    <xf numFmtId="0" fontId="19" fillId="32" borderId="88" xfId="0" applyFont="1" applyFill="1" applyBorder="1" applyAlignment="1">
      <alignment horizontal="center" vertical="center" wrapText="1"/>
    </xf>
    <xf numFmtId="49" fontId="11" fillId="32" borderId="25" xfId="0" applyNumberFormat="1" applyFont="1" applyFill="1" applyBorder="1" applyAlignment="1">
      <alignment horizontal="center" vertical="center" wrapText="1"/>
    </xf>
    <xf numFmtId="49" fontId="11" fillId="32" borderId="0" xfId="0" applyNumberFormat="1" applyFont="1" applyFill="1" applyBorder="1" applyAlignment="1">
      <alignment horizontal="center" vertical="center" wrapText="1"/>
    </xf>
    <xf numFmtId="0" fontId="19" fillId="0" borderId="16" xfId="0" applyFont="1" applyBorder="1" applyAlignment="1">
      <alignment horizontal="center"/>
    </xf>
    <xf numFmtId="49" fontId="7" fillId="34" borderId="26" xfId="0" applyNumberFormat="1" applyFont="1" applyFill="1" applyBorder="1" applyAlignment="1">
      <alignment horizontal="center" vertical="center"/>
    </xf>
    <xf numFmtId="49" fontId="7" fillId="34" borderId="13" xfId="0" applyNumberFormat="1" applyFont="1" applyFill="1" applyBorder="1" applyAlignment="1">
      <alignment horizontal="center" vertical="center"/>
    </xf>
    <xf numFmtId="49" fontId="7" fillId="0" borderId="26"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49" fontId="7" fillId="38" borderId="26" xfId="0" applyNumberFormat="1" applyFont="1" applyFill="1" applyBorder="1" applyAlignment="1">
      <alignment horizontal="center" vertical="center"/>
    </xf>
    <xf numFmtId="49" fontId="7" fillId="38" borderId="13" xfId="0" applyNumberFormat="1" applyFont="1" applyFill="1" applyBorder="1" applyAlignment="1">
      <alignment horizontal="center" vertical="center"/>
    </xf>
    <xf numFmtId="0" fontId="1" fillId="0" borderId="0" xfId="58" applyFont="1" applyAlignment="1">
      <alignment horizontal="center" vertical="center" wrapText="1"/>
      <protection/>
    </xf>
    <xf numFmtId="0" fontId="2" fillId="0" borderId="0" xfId="58" applyFont="1" applyAlignment="1">
      <alignment horizontal="center"/>
      <protection/>
    </xf>
    <xf numFmtId="0" fontId="2" fillId="0" borderId="23" xfId="58" applyFont="1" applyBorder="1" applyAlignment="1">
      <alignment horizontal="center" vertical="center" wrapText="1"/>
      <protection/>
    </xf>
    <xf numFmtId="0" fontId="2" fillId="0" borderId="10" xfId="58" applyFont="1" applyBorder="1" applyAlignment="1">
      <alignment horizontal="center" vertical="center" wrapText="1"/>
      <protection/>
    </xf>
    <xf numFmtId="0" fontId="2" fillId="0" borderId="21" xfId="58" applyFont="1" applyBorder="1" applyAlignment="1">
      <alignment horizontal="center" vertical="center" wrapText="1"/>
      <protection/>
    </xf>
    <xf numFmtId="0" fontId="2" fillId="0" borderId="11" xfId="58" applyFont="1" applyBorder="1" applyAlignment="1">
      <alignment horizontal="center" vertical="center" wrapText="1"/>
      <protection/>
    </xf>
    <xf numFmtId="0" fontId="2" fillId="0" borderId="65" xfId="58" applyFont="1" applyBorder="1" applyAlignment="1">
      <alignment horizontal="center" vertical="center" wrapText="1"/>
      <protection/>
    </xf>
    <xf numFmtId="0" fontId="2" fillId="0" borderId="39" xfId="58" applyFont="1" applyBorder="1" applyAlignment="1">
      <alignment horizontal="center" vertical="center" wrapText="1"/>
      <protection/>
    </xf>
    <xf numFmtId="3" fontId="2" fillId="32" borderId="16" xfId="58" applyNumberFormat="1" applyFont="1" applyFill="1" applyBorder="1" applyAlignment="1">
      <alignment horizontal="center" vertical="center" wrapText="1"/>
      <protection/>
    </xf>
    <xf numFmtId="3" fontId="2" fillId="32" borderId="17" xfId="58" applyNumberFormat="1" applyFont="1" applyFill="1" applyBorder="1" applyAlignment="1">
      <alignment horizontal="center" vertical="center" wrapText="1"/>
      <protection/>
    </xf>
    <xf numFmtId="0" fontId="2" fillId="0" borderId="19" xfId="58" applyFont="1" applyBorder="1" applyAlignment="1">
      <alignment vertical="center" wrapText="1"/>
      <protection/>
    </xf>
    <xf numFmtId="0" fontId="2" fillId="0" borderId="20" xfId="58" applyFont="1" applyBorder="1" applyAlignment="1">
      <alignment horizontal="left" vertical="center" wrapText="1"/>
      <protection/>
    </xf>
    <xf numFmtId="0" fontId="2" fillId="0" borderId="14" xfId="58" applyFont="1" applyBorder="1" applyAlignment="1">
      <alignment horizontal="left" vertical="center" wrapText="1"/>
      <protection/>
    </xf>
    <xf numFmtId="0" fontId="2" fillId="0" borderId="16" xfId="58" applyFont="1" applyBorder="1" applyAlignment="1">
      <alignment horizontal="center" vertical="center" wrapText="1"/>
      <protection/>
    </xf>
    <xf numFmtId="0" fontId="2" fillId="32" borderId="26" xfId="58" applyFont="1" applyFill="1" applyBorder="1" applyAlignment="1">
      <alignment horizontal="left" vertical="center" wrapText="1"/>
      <protection/>
    </xf>
    <xf numFmtId="0" fontId="2" fillId="32" borderId="13" xfId="58" applyFont="1" applyFill="1" applyBorder="1" applyAlignment="1">
      <alignment horizontal="left" vertical="center" wrapText="1"/>
      <protection/>
    </xf>
    <xf numFmtId="0" fontId="1" fillId="32" borderId="16" xfId="58" applyFont="1" applyFill="1" applyBorder="1" applyAlignment="1">
      <alignment vertical="center" wrapText="1"/>
      <protection/>
    </xf>
    <xf numFmtId="0" fontId="1" fillId="32" borderId="16" xfId="58" applyFont="1" applyFill="1" applyBorder="1" applyAlignment="1">
      <alignment horizontal="center" vertical="center" wrapText="1"/>
      <protection/>
    </xf>
    <xf numFmtId="3" fontId="2" fillId="34" borderId="20" xfId="58" applyNumberFormat="1" applyFont="1" applyFill="1" applyBorder="1" applyAlignment="1">
      <alignment horizontal="center" vertical="center" wrapText="1"/>
      <protection/>
    </xf>
    <xf numFmtId="3" fontId="2" fillId="34" borderId="14" xfId="58" applyNumberFormat="1" applyFont="1" applyFill="1" applyBorder="1" applyAlignment="1">
      <alignment horizontal="center" vertical="center" wrapText="1"/>
      <protection/>
    </xf>
    <xf numFmtId="3" fontId="2" fillId="34" borderId="16" xfId="58" applyNumberFormat="1" applyFont="1" applyFill="1" applyBorder="1" applyAlignment="1">
      <alignment horizontal="center" vertical="center" wrapText="1"/>
      <protection/>
    </xf>
    <xf numFmtId="3" fontId="2" fillId="34" borderId="29" xfId="58" applyNumberFormat="1" applyFont="1" applyFill="1" applyBorder="1" applyAlignment="1">
      <alignment horizontal="center" vertical="center" wrapText="1"/>
      <protection/>
    </xf>
    <xf numFmtId="3" fontId="2" fillId="34" borderId="15" xfId="58" applyNumberFormat="1" applyFont="1" applyFill="1" applyBorder="1" applyAlignment="1">
      <alignment horizontal="center" vertical="center" wrapText="1"/>
      <protection/>
    </xf>
    <xf numFmtId="0" fontId="2" fillId="0" borderId="0" xfId="58" applyFont="1" applyAlignment="1">
      <alignment horizontal="left" wrapText="1"/>
      <protection/>
    </xf>
    <xf numFmtId="3" fontId="2" fillId="34" borderId="17" xfId="58" applyNumberFormat="1" applyFont="1" applyFill="1" applyBorder="1" applyAlignment="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JANUAR-%20DECEMBAR%20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иланс успеха"/>
      <sheetName val="Биланс стања"/>
      <sheetName val="Извештај о новчаним токовима"/>
      <sheetName val="Зараде "/>
      <sheetName val="Запослени"/>
      <sheetName val="Субвенције"/>
      <sheetName val="Цене"/>
      <sheetName val="Донације"/>
      <sheetName val="Добит"/>
      <sheetName val="Кредити"/>
      <sheetName val="Готовина"/>
      <sheetName val="Извештај о инвестицијама"/>
      <sheetName val="Образац НБС "/>
      <sheetName val="Sheet1"/>
    </sheetNames>
    <sheetDataSet>
      <sheetData sheetId="0">
        <row r="89">
          <cell r="B89" t="str">
            <v>Датум: 29.jaнуар 2021. године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B1:N97"/>
  <sheetViews>
    <sheetView zoomScale="80" zoomScaleNormal="80" workbookViewId="0" topLeftCell="A1">
      <pane xSplit="1" ySplit="11" topLeftCell="B12" activePane="bottomRight" state="frozen"/>
      <selection pane="topLeft" activeCell="A1" sqref="A1"/>
      <selection pane="topRight" activeCell="B1" sqref="B1"/>
      <selection pane="bottomLeft" activeCell="A12" sqref="A12"/>
      <selection pane="bottomRight" activeCell="F40" sqref="F4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6" customWidth="1"/>
    <col min="9" max="9" width="23.57421875" style="6"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spans="5:9" s="32" customFormat="1" ht="24" customHeight="1">
      <c r="E1" s="33"/>
      <c r="F1" s="33"/>
      <c r="G1" s="33"/>
      <c r="H1" s="33"/>
      <c r="I1" s="33"/>
    </row>
    <row r="2" spans="5:9" s="32" customFormat="1" ht="24" customHeight="1">
      <c r="E2" s="33"/>
      <c r="F2" s="33"/>
      <c r="G2" s="33"/>
      <c r="H2" s="33"/>
      <c r="I2" s="294" t="s">
        <v>646</v>
      </c>
    </row>
    <row r="3" spans="2:10" s="88" customFormat="1" ht="15.75">
      <c r="B3" s="55" t="s">
        <v>754</v>
      </c>
      <c r="C3" s="32" t="s">
        <v>753</v>
      </c>
      <c r="E3" s="89"/>
      <c r="F3" s="89"/>
      <c r="G3" s="89"/>
      <c r="H3" s="89"/>
      <c r="I3" s="89"/>
      <c r="J3" s="32"/>
    </row>
    <row r="4" spans="2:9" s="88" customFormat="1" ht="15.75">
      <c r="B4" s="55" t="s">
        <v>755</v>
      </c>
      <c r="C4" s="56" t="s">
        <v>756</v>
      </c>
      <c r="E4" s="89"/>
      <c r="F4" s="89"/>
      <c r="G4" s="89"/>
      <c r="H4" s="89"/>
      <c r="I4" s="89"/>
    </row>
    <row r="5" spans="2:9" ht="15.75">
      <c r="B5" s="1"/>
      <c r="E5" s="31"/>
      <c r="F5" s="31"/>
      <c r="G5" s="31"/>
      <c r="H5" s="31"/>
      <c r="I5" s="31"/>
    </row>
    <row r="6" spans="2:10" s="32" customFormat="1" ht="24" customHeight="1">
      <c r="B6" s="459" t="s">
        <v>822</v>
      </c>
      <c r="C6" s="459"/>
      <c r="D6" s="459"/>
      <c r="E6" s="459"/>
      <c r="F6" s="459"/>
      <c r="G6" s="459"/>
      <c r="H6" s="459"/>
      <c r="I6" s="459"/>
      <c r="J6" s="88"/>
    </row>
    <row r="7" ht="15.75" hidden="1"/>
    <row r="8" ht="15.75" hidden="1"/>
    <row r="9" spans="2:10" ht="16.5" thickBot="1">
      <c r="B9" s="32"/>
      <c r="C9" s="32"/>
      <c r="D9" s="32"/>
      <c r="E9" s="33"/>
      <c r="F9" s="33"/>
      <c r="G9" s="33"/>
      <c r="H9" s="33"/>
      <c r="I9" s="295" t="s">
        <v>288</v>
      </c>
      <c r="J9" s="32"/>
    </row>
    <row r="10" spans="2:10" ht="44.25" customHeight="1">
      <c r="B10" s="460" t="s">
        <v>96</v>
      </c>
      <c r="C10" s="464" t="s">
        <v>4</v>
      </c>
      <c r="D10" s="464" t="s">
        <v>106</v>
      </c>
      <c r="E10" s="466" t="s">
        <v>818</v>
      </c>
      <c r="F10" s="466" t="s">
        <v>819</v>
      </c>
      <c r="G10" s="468" t="s">
        <v>820</v>
      </c>
      <c r="H10" s="469"/>
      <c r="I10" s="462" t="s">
        <v>821</v>
      </c>
      <c r="J10" s="32"/>
    </row>
    <row r="11" spans="2:10" ht="38.25" customHeight="1" thickBot="1">
      <c r="B11" s="461"/>
      <c r="C11" s="465"/>
      <c r="D11" s="470"/>
      <c r="E11" s="467"/>
      <c r="F11" s="467"/>
      <c r="G11" s="36" t="s">
        <v>5</v>
      </c>
      <c r="H11" s="37" t="s">
        <v>69</v>
      </c>
      <c r="I11" s="463"/>
      <c r="J11" s="32"/>
    </row>
    <row r="12" spans="2:10" s="7" customFormat="1" ht="21" customHeight="1">
      <c r="B12" s="38">
        <v>1</v>
      </c>
      <c r="C12" s="39">
        <v>2</v>
      </c>
      <c r="D12" s="39">
        <v>3</v>
      </c>
      <c r="E12" s="39">
        <v>4</v>
      </c>
      <c r="F12" s="39">
        <v>5</v>
      </c>
      <c r="G12" s="39">
        <v>6</v>
      </c>
      <c r="H12" s="39">
        <v>7</v>
      </c>
      <c r="I12" s="40">
        <v>8</v>
      </c>
      <c r="J12" s="41"/>
    </row>
    <row r="13" spans="2:10" s="9" customFormat="1" ht="34.5" customHeight="1">
      <c r="B13" s="70"/>
      <c r="C13" s="301" t="s">
        <v>207</v>
      </c>
      <c r="D13" s="72"/>
      <c r="E13" s="42"/>
      <c r="F13" s="42"/>
      <c r="G13" s="42"/>
      <c r="H13" s="42"/>
      <c r="I13" s="43"/>
      <c r="J13" s="41"/>
    </row>
    <row r="14" spans="2:10" s="10" customFormat="1" ht="34.5" customHeight="1">
      <c r="B14" s="273" t="s">
        <v>208</v>
      </c>
      <c r="C14" s="302" t="s">
        <v>209</v>
      </c>
      <c r="D14" s="290">
        <v>1001</v>
      </c>
      <c r="E14" s="274">
        <f>E15+E22+E29+E30</f>
        <v>393150</v>
      </c>
      <c r="F14" s="274">
        <f>F15+F22+F29+F30</f>
        <v>401272</v>
      </c>
      <c r="G14" s="274">
        <f>G15+G22+G29+G30</f>
        <v>91459</v>
      </c>
      <c r="H14" s="274">
        <f>H15+H22+H29+H30</f>
        <v>87227</v>
      </c>
      <c r="I14" s="275">
        <f>H14/G14*100</f>
        <v>95.37278999333034</v>
      </c>
      <c r="J14" s="51"/>
    </row>
    <row r="15" spans="2:14" s="9" customFormat="1" ht="34.5" customHeight="1">
      <c r="B15" s="70">
        <v>60</v>
      </c>
      <c r="C15" s="301" t="s">
        <v>210</v>
      </c>
      <c r="D15" s="72">
        <v>1002</v>
      </c>
      <c r="E15" s="44"/>
      <c r="F15" s="44"/>
      <c r="G15" s="44"/>
      <c r="H15" s="44"/>
      <c r="I15" s="43"/>
      <c r="J15" s="41"/>
      <c r="L15" s="395"/>
      <c r="M15" s="395"/>
      <c r="N15" s="395"/>
    </row>
    <row r="16" spans="2:10" s="9" customFormat="1" ht="34.5" customHeight="1">
      <c r="B16" s="69">
        <v>600</v>
      </c>
      <c r="C16" s="114" t="s">
        <v>211</v>
      </c>
      <c r="D16" s="124">
        <v>1003</v>
      </c>
      <c r="E16" s="44"/>
      <c r="F16" s="44"/>
      <c r="G16" s="44"/>
      <c r="H16" s="44"/>
      <c r="I16" s="43"/>
      <c r="J16" s="41"/>
    </row>
    <row r="17" spans="2:10" s="9" customFormat="1" ht="34.5" customHeight="1">
      <c r="B17" s="69">
        <v>601</v>
      </c>
      <c r="C17" s="114" t="s">
        <v>212</v>
      </c>
      <c r="D17" s="124">
        <v>1004</v>
      </c>
      <c r="E17" s="45"/>
      <c r="F17" s="44"/>
      <c r="G17" s="44"/>
      <c r="H17" s="44"/>
      <c r="I17" s="43"/>
      <c r="J17" s="41"/>
    </row>
    <row r="18" spans="2:13" s="9" customFormat="1" ht="34.5" customHeight="1">
      <c r="B18" s="69">
        <v>602</v>
      </c>
      <c r="C18" s="114" t="s">
        <v>213</v>
      </c>
      <c r="D18" s="124">
        <v>1005</v>
      </c>
      <c r="E18" s="45"/>
      <c r="F18" s="44"/>
      <c r="G18" s="44"/>
      <c r="H18" s="44"/>
      <c r="I18" s="43"/>
      <c r="J18" s="41"/>
      <c r="L18" s="395"/>
      <c r="M18" s="395"/>
    </row>
    <row r="19" spans="2:10" s="9" customFormat="1" ht="34.5" customHeight="1">
      <c r="B19" s="69">
        <v>603</v>
      </c>
      <c r="C19" s="114" t="s">
        <v>214</v>
      </c>
      <c r="D19" s="124">
        <v>1006</v>
      </c>
      <c r="E19" s="44"/>
      <c r="F19" s="44"/>
      <c r="G19" s="44"/>
      <c r="H19" s="44"/>
      <c r="I19" s="43"/>
      <c r="J19" s="41"/>
    </row>
    <row r="20" spans="2:10" s="9" customFormat="1" ht="34.5" customHeight="1">
      <c r="B20" s="69">
        <v>604</v>
      </c>
      <c r="C20" s="114" t="s">
        <v>215</v>
      </c>
      <c r="D20" s="124">
        <v>1007</v>
      </c>
      <c r="E20" s="44"/>
      <c r="F20" s="44"/>
      <c r="G20" s="44"/>
      <c r="H20" s="327"/>
      <c r="I20" s="43"/>
      <c r="J20" s="41"/>
    </row>
    <row r="21" spans="2:14" s="9" customFormat="1" ht="34.5" customHeight="1">
      <c r="B21" s="69">
        <v>605</v>
      </c>
      <c r="C21" s="114" t="s">
        <v>216</v>
      </c>
      <c r="D21" s="124">
        <v>1008</v>
      </c>
      <c r="E21" s="44"/>
      <c r="F21" s="44"/>
      <c r="G21" s="44"/>
      <c r="H21" s="44"/>
      <c r="I21" s="43"/>
      <c r="J21" s="41"/>
      <c r="L21" s="395"/>
      <c r="M21" s="395"/>
      <c r="N21" s="395"/>
    </row>
    <row r="22" spans="2:12" s="9" customFormat="1" ht="34.5" customHeight="1">
      <c r="B22" s="273">
        <v>61</v>
      </c>
      <c r="C22" s="302" t="s">
        <v>217</v>
      </c>
      <c r="D22" s="290">
        <v>1009</v>
      </c>
      <c r="E22" s="274">
        <f>E23+E24+E25+E26+E27+E28</f>
        <v>391135</v>
      </c>
      <c r="F22" s="274">
        <f>F23+F24+F25+F26+F27+F28</f>
        <v>399436</v>
      </c>
      <c r="G22" s="274">
        <f>G23+G24+G25+G26+G27+G28</f>
        <v>91000</v>
      </c>
      <c r="H22" s="274">
        <f>H23+H24+H25+H26+H27+H28</f>
        <v>86699</v>
      </c>
      <c r="I22" s="275">
        <f>H22/G22*100</f>
        <v>95.27362637362637</v>
      </c>
      <c r="J22" s="41"/>
      <c r="L22" s="395"/>
    </row>
    <row r="23" spans="2:10" s="9" customFormat="1" ht="34.5" customHeight="1">
      <c r="B23" s="69">
        <v>610</v>
      </c>
      <c r="C23" s="114" t="s">
        <v>218</v>
      </c>
      <c r="D23" s="124">
        <v>1010</v>
      </c>
      <c r="E23" s="44"/>
      <c r="F23" s="44"/>
      <c r="G23" s="44"/>
      <c r="H23" s="44"/>
      <c r="I23" s="43"/>
      <c r="J23" s="41"/>
    </row>
    <row r="24" spans="2:12" s="9" customFormat="1" ht="34.5" customHeight="1">
      <c r="B24" s="69">
        <v>611</v>
      </c>
      <c r="C24" s="114" t="s">
        <v>219</v>
      </c>
      <c r="D24" s="124">
        <v>1011</v>
      </c>
      <c r="E24" s="44"/>
      <c r="F24" s="44"/>
      <c r="G24" s="44"/>
      <c r="H24" s="44"/>
      <c r="I24" s="43"/>
      <c r="J24" s="41"/>
      <c r="L24" s="395"/>
    </row>
    <row r="25" spans="2:10" s="9" customFormat="1" ht="34.5" customHeight="1">
      <c r="B25" s="69">
        <v>612</v>
      </c>
      <c r="C25" s="114" t="s">
        <v>220</v>
      </c>
      <c r="D25" s="124">
        <v>1012</v>
      </c>
      <c r="E25" s="44"/>
      <c r="F25" s="44"/>
      <c r="G25" s="44"/>
      <c r="H25" s="44"/>
      <c r="I25" s="43"/>
      <c r="J25" s="41"/>
    </row>
    <row r="26" spans="2:10" s="9" customFormat="1" ht="34.5" customHeight="1">
      <c r="B26" s="69">
        <v>613</v>
      </c>
      <c r="C26" s="114" t="s">
        <v>221</v>
      </c>
      <c r="D26" s="124">
        <v>1013</v>
      </c>
      <c r="E26" s="44"/>
      <c r="F26" s="44"/>
      <c r="G26" s="44"/>
      <c r="H26" s="44"/>
      <c r="I26" s="43"/>
      <c r="J26" s="41"/>
    </row>
    <row r="27" spans="2:10" s="9" customFormat="1" ht="34.5" customHeight="1">
      <c r="B27" s="69">
        <v>614</v>
      </c>
      <c r="C27" s="114" t="s">
        <v>222</v>
      </c>
      <c r="D27" s="124">
        <v>1014</v>
      </c>
      <c r="E27" s="44">
        <v>391135</v>
      </c>
      <c r="F27" s="44">
        <v>399436</v>
      </c>
      <c r="G27" s="44">
        <v>91000</v>
      </c>
      <c r="H27" s="327">
        <v>86699</v>
      </c>
      <c r="I27" s="43">
        <f>H27/G27*100</f>
        <v>95.27362637362637</v>
      </c>
      <c r="J27" s="41"/>
    </row>
    <row r="28" spans="2:10" s="9" customFormat="1" ht="34.5" customHeight="1">
      <c r="B28" s="69">
        <v>615</v>
      </c>
      <c r="C28" s="114" t="s">
        <v>223</v>
      </c>
      <c r="D28" s="124">
        <v>1015</v>
      </c>
      <c r="E28" s="42"/>
      <c r="F28" s="42"/>
      <c r="G28" s="42"/>
      <c r="H28" s="327"/>
      <c r="I28" s="43"/>
      <c r="J28" s="41"/>
    </row>
    <row r="29" spans="2:10" s="9" customFormat="1" ht="34.5" customHeight="1">
      <c r="B29" s="69">
        <v>64</v>
      </c>
      <c r="C29" s="301" t="s">
        <v>224</v>
      </c>
      <c r="D29" s="72">
        <v>1016</v>
      </c>
      <c r="E29" s="44">
        <v>186</v>
      </c>
      <c r="F29" s="44"/>
      <c r="G29" s="44"/>
      <c r="H29" s="327">
        <v>79</v>
      </c>
      <c r="I29" s="43"/>
      <c r="J29" s="41"/>
    </row>
    <row r="30" spans="2:10" s="9" customFormat="1" ht="34.5" customHeight="1">
      <c r="B30" s="69">
        <v>65</v>
      </c>
      <c r="C30" s="301" t="s">
        <v>225</v>
      </c>
      <c r="D30" s="124">
        <v>1017</v>
      </c>
      <c r="E30" s="44">
        <v>1829</v>
      </c>
      <c r="F30" s="44">
        <v>1836</v>
      </c>
      <c r="G30" s="44">
        <v>459</v>
      </c>
      <c r="H30" s="327">
        <v>449</v>
      </c>
      <c r="I30" s="43">
        <f>H30/G30*100</f>
        <v>97.82135076252723</v>
      </c>
      <c r="J30" s="41"/>
    </row>
    <row r="31" spans="2:10" s="9" customFormat="1" ht="34.5" customHeight="1">
      <c r="B31" s="70"/>
      <c r="C31" s="301" t="s">
        <v>226</v>
      </c>
      <c r="D31" s="406"/>
      <c r="E31" s="44"/>
      <c r="F31" s="46"/>
      <c r="G31" s="46"/>
      <c r="H31" s="44"/>
      <c r="I31" s="43"/>
      <c r="J31" s="41"/>
    </row>
    <row r="32" spans="2:10" s="9" customFormat="1" ht="39.75" customHeight="1">
      <c r="B32" s="273" t="s">
        <v>227</v>
      </c>
      <c r="C32" s="302" t="s">
        <v>228</v>
      </c>
      <c r="D32" s="290">
        <v>1018</v>
      </c>
      <c r="E32" s="274">
        <f>E33-E34-E35+E36+E37+E38+E39+E40+E41+E42+E43</f>
        <v>478783</v>
      </c>
      <c r="F32" s="274">
        <f>F33-F34-F35+F36+F37+F38+F39+F40+F41+F42+F43</f>
        <v>479683</v>
      </c>
      <c r="G32" s="274">
        <f>G33-G34-G35+G36+G37+G38+G39+G40+G41+G42+G43</f>
        <v>133211</v>
      </c>
      <c r="H32" s="274">
        <f>H33-H34-H35+H36+H37+H38+H39+H40+H41+H42+H43</f>
        <v>106219</v>
      </c>
      <c r="I32" s="275">
        <f>H32/G32*100</f>
        <v>79.73740907282432</v>
      </c>
      <c r="J32" s="41"/>
    </row>
    <row r="33" spans="2:10" s="9" customFormat="1" ht="34.5" customHeight="1">
      <c r="B33" s="69">
        <v>50</v>
      </c>
      <c r="C33" s="114" t="s">
        <v>229</v>
      </c>
      <c r="D33" s="291">
        <v>1019</v>
      </c>
      <c r="E33" s="44"/>
      <c r="F33" s="44"/>
      <c r="G33" s="44"/>
      <c r="H33" s="44"/>
      <c r="I33" s="329"/>
      <c r="J33" s="41"/>
    </row>
    <row r="34" spans="2:10" s="9" customFormat="1" ht="34.5" customHeight="1">
      <c r="B34" s="69">
        <v>62</v>
      </c>
      <c r="C34" s="114" t="s">
        <v>230</v>
      </c>
      <c r="D34" s="124">
        <v>1020</v>
      </c>
      <c r="E34" s="44">
        <v>32384</v>
      </c>
      <c r="F34" s="44">
        <v>13200</v>
      </c>
      <c r="G34" s="44">
        <v>2700</v>
      </c>
      <c r="H34" s="327">
        <v>4720</v>
      </c>
      <c r="I34" s="329">
        <f>H34/G34*100</f>
        <v>174.8148148148148</v>
      </c>
      <c r="J34" s="41"/>
    </row>
    <row r="35" spans="2:10" s="9" customFormat="1" ht="34.5" customHeight="1">
      <c r="B35" s="69">
        <v>630</v>
      </c>
      <c r="C35" s="114" t="s">
        <v>231</v>
      </c>
      <c r="D35" s="291">
        <v>1021</v>
      </c>
      <c r="E35" s="42"/>
      <c r="F35" s="44"/>
      <c r="G35" s="44"/>
      <c r="H35" s="327"/>
      <c r="I35" s="43"/>
      <c r="J35" s="41"/>
    </row>
    <row r="36" spans="2:10" s="9" customFormat="1" ht="34.5" customHeight="1">
      <c r="B36" s="69">
        <v>631</v>
      </c>
      <c r="C36" s="114" t="s">
        <v>232</v>
      </c>
      <c r="D36" s="124">
        <v>1022</v>
      </c>
      <c r="E36" s="44"/>
      <c r="F36" s="44"/>
      <c r="G36" s="44"/>
      <c r="H36" s="327"/>
      <c r="I36" s="43"/>
      <c r="J36" s="41"/>
    </row>
    <row r="37" spans="2:10" s="9" customFormat="1" ht="34.5" customHeight="1">
      <c r="B37" s="69" t="s">
        <v>233</v>
      </c>
      <c r="C37" s="114" t="s">
        <v>234</v>
      </c>
      <c r="D37" s="124">
        <v>1023</v>
      </c>
      <c r="E37" s="44">
        <v>51634</v>
      </c>
      <c r="F37" s="44">
        <v>52100</v>
      </c>
      <c r="G37" s="44">
        <v>13025</v>
      </c>
      <c r="H37" s="327">
        <v>5237</v>
      </c>
      <c r="I37" s="43">
        <f>H37/G37*100</f>
        <v>40.20729366602687</v>
      </c>
      <c r="J37" s="41"/>
    </row>
    <row r="38" spans="2:10" s="9" customFormat="1" ht="34.5" customHeight="1">
      <c r="B38" s="69">
        <v>513</v>
      </c>
      <c r="C38" s="114" t="s">
        <v>235</v>
      </c>
      <c r="D38" s="124">
        <v>1024</v>
      </c>
      <c r="E38" s="44">
        <v>60032</v>
      </c>
      <c r="F38" s="44">
        <v>56000</v>
      </c>
      <c r="G38" s="44">
        <v>16000</v>
      </c>
      <c r="H38" s="327">
        <v>14284</v>
      </c>
      <c r="I38" s="43">
        <f>H38/G38*100</f>
        <v>89.275</v>
      </c>
      <c r="J38" s="41"/>
    </row>
    <row r="39" spans="2:10" s="9" customFormat="1" ht="34.5" customHeight="1">
      <c r="B39" s="69">
        <v>52</v>
      </c>
      <c r="C39" s="114" t="s">
        <v>236</v>
      </c>
      <c r="D39" s="124">
        <v>1025</v>
      </c>
      <c r="E39" s="44">
        <v>245671</v>
      </c>
      <c r="F39" s="44">
        <v>257263</v>
      </c>
      <c r="G39" s="44">
        <v>72136</v>
      </c>
      <c r="H39" s="404">
        <v>62146</v>
      </c>
      <c r="I39" s="43">
        <f>H39/G39*100</f>
        <v>86.15115892203616</v>
      </c>
      <c r="J39" s="41"/>
    </row>
    <row r="40" spans="2:10" s="9" customFormat="1" ht="34.5" customHeight="1">
      <c r="B40" s="69">
        <v>53</v>
      </c>
      <c r="C40" s="114" t="s">
        <v>237</v>
      </c>
      <c r="D40" s="124">
        <v>1026</v>
      </c>
      <c r="E40" s="44">
        <v>56943</v>
      </c>
      <c r="F40" s="44">
        <v>50000</v>
      </c>
      <c r="G40" s="44">
        <v>14000</v>
      </c>
      <c r="H40" s="327">
        <v>6538</v>
      </c>
      <c r="I40" s="43">
        <f>H40/G40*100</f>
        <v>46.7</v>
      </c>
      <c r="J40" s="41"/>
    </row>
    <row r="41" spans="2:10" s="9" customFormat="1" ht="34.5" customHeight="1">
      <c r="B41" s="69">
        <v>540</v>
      </c>
      <c r="C41" s="114" t="s">
        <v>238</v>
      </c>
      <c r="D41" s="124">
        <v>1027</v>
      </c>
      <c r="E41" s="327">
        <v>76438</v>
      </c>
      <c r="F41" s="44">
        <v>59000</v>
      </c>
      <c r="G41" s="44">
        <v>14750</v>
      </c>
      <c r="H41" s="327">
        <v>18962</v>
      </c>
      <c r="I41" s="43">
        <f>H41/G41*100</f>
        <v>128.55593220338983</v>
      </c>
      <c r="J41" s="41"/>
    </row>
    <row r="42" spans="2:10" s="9" customFormat="1" ht="34.5" customHeight="1">
      <c r="B42" s="69" t="s">
        <v>239</v>
      </c>
      <c r="C42" s="114" t="s">
        <v>240</v>
      </c>
      <c r="D42" s="124">
        <v>1028</v>
      </c>
      <c r="E42" s="42">
        <v>2</v>
      </c>
      <c r="F42" s="42"/>
      <c r="G42" s="42"/>
      <c r="H42" s="327"/>
      <c r="I42" s="43"/>
      <c r="J42" s="41"/>
    </row>
    <row r="43" spans="2:10" s="11" customFormat="1" ht="34.5" customHeight="1">
      <c r="B43" s="69">
        <v>55</v>
      </c>
      <c r="C43" s="114" t="s">
        <v>241</v>
      </c>
      <c r="D43" s="124">
        <v>1029</v>
      </c>
      <c r="E43" s="47">
        <v>20447</v>
      </c>
      <c r="F43" s="47">
        <v>18520</v>
      </c>
      <c r="G43" s="47">
        <v>6000</v>
      </c>
      <c r="H43" s="326">
        <v>3772</v>
      </c>
      <c r="I43" s="43">
        <f>H43/G43*100</f>
        <v>62.866666666666674</v>
      </c>
      <c r="J43" s="32"/>
    </row>
    <row r="44" spans="2:10" s="11" customFormat="1" ht="34.5" customHeight="1">
      <c r="B44" s="273"/>
      <c r="C44" s="302" t="s">
        <v>242</v>
      </c>
      <c r="D44" s="290">
        <v>1030</v>
      </c>
      <c r="E44" s="330">
        <f>IF(((E14-E32)&gt;0),E14-E32,0)</f>
        <v>0</v>
      </c>
      <c r="F44" s="330">
        <f>IF(((F14-F32)&gt;0),F14-F32,0)</f>
        <v>0</v>
      </c>
      <c r="G44" s="330">
        <f>IF(((G14-G32)&gt;0),G14-G32,0)</f>
        <v>0</v>
      </c>
      <c r="H44" s="330">
        <f>IF(((H14-H32)&gt;0),H14-H32,0)</f>
        <v>0</v>
      </c>
      <c r="I44" s="328"/>
      <c r="J44" s="32"/>
    </row>
    <row r="45" spans="2:10" s="11" customFormat="1" ht="34.5" customHeight="1">
      <c r="B45" s="273"/>
      <c r="C45" s="302" t="s">
        <v>243</v>
      </c>
      <c r="D45" s="290">
        <v>1031</v>
      </c>
      <c r="E45" s="330">
        <f>IF((E32-E14&gt;0),E32-E14,0)</f>
        <v>85633</v>
      </c>
      <c r="F45" s="330">
        <f>IF((F32-F14&gt;0),F32-F14,0)</f>
        <v>78411</v>
      </c>
      <c r="G45" s="330">
        <f>IF((G32-G14&gt;0),G32-G14,0)</f>
        <v>41752</v>
      </c>
      <c r="H45" s="330">
        <f>IF((H32-H14&gt;0),H32-H14,0)</f>
        <v>18992</v>
      </c>
      <c r="I45" s="275">
        <f>H45/G45*100</f>
        <v>45.4876413105959</v>
      </c>
      <c r="J45" s="32"/>
    </row>
    <row r="46" spans="2:10" s="11" customFormat="1" ht="34.5" customHeight="1">
      <c r="B46" s="273">
        <v>66</v>
      </c>
      <c r="C46" s="302" t="s">
        <v>244</v>
      </c>
      <c r="D46" s="290">
        <v>1032</v>
      </c>
      <c r="E46" s="277">
        <f>E47+E52+E53</f>
        <v>15898</v>
      </c>
      <c r="F46" s="277">
        <f>F47+F52+F53</f>
        <v>15907</v>
      </c>
      <c r="G46" s="277">
        <f>G47+G52+G53</f>
        <v>3500</v>
      </c>
      <c r="H46" s="277">
        <f>H47+H52+H53</f>
        <v>4646</v>
      </c>
      <c r="I46" s="275">
        <f>H46/G46*100</f>
        <v>132.74285714285713</v>
      </c>
      <c r="J46" s="32"/>
    </row>
    <row r="47" spans="2:10" s="11" customFormat="1" ht="34.5" customHeight="1">
      <c r="B47" s="70" t="s">
        <v>245</v>
      </c>
      <c r="C47" s="301" t="s">
        <v>246</v>
      </c>
      <c r="D47" s="292">
        <v>1033</v>
      </c>
      <c r="E47" s="47"/>
      <c r="F47" s="47"/>
      <c r="G47" s="47"/>
      <c r="H47" s="47"/>
      <c r="I47" s="43"/>
      <c r="J47" s="32"/>
    </row>
    <row r="48" spans="2:10" s="11" customFormat="1" ht="34.5" customHeight="1">
      <c r="B48" s="69">
        <v>660</v>
      </c>
      <c r="C48" s="114" t="s">
        <v>247</v>
      </c>
      <c r="D48" s="291">
        <v>1034</v>
      </c>
      <c r="E48" s="47"/>
      <c r="F48" s="47"/>
      <c r="G48" s="47"/>
      <c r="H48" s="47"/>
      <c r="I48" s="43"/>
      <c r="J48" s="32"/>
    </row>
    <row r="49" spans="2:10" s="11" customFormat="1" ht="34.5" customHeight="1">
      <c r="B49" s="69">
        <v>661</v>
      </c>
      <c r="C49" s="114" t="s">
        <v>248</v>
      </c>
      <c r="D49" s="291">
        <v>1035</v>
      </c>
      <c r="E49" s="47"/>
      <c r="F49" s="407"/>
      <c r="G49" s="49"/>
      <c r="H49" s="47"/>
      <c r="I49" s="43"/>
      <c r="J49" s="32"/>
    </row>
    <row r="50" spans="2:10" s="11" customFormat="1" ht="34.5" customHeight="1">
      <c r="B50" s="69">
        <v>665</v>
      </c>
      <c r="C50" s="114" t="s">
        <v>249</v>
      </c>
      <c r="D50" s="124">
        <v>1036</v>
      </c>
      <c r="E50" s="47"/>
      <c r="F50" s="47"/>
      <c r="G50" s="47"/>
      <c r="H50" s="47"/>
      <c r="I50" s="43"/>
      <c r="J50" s="32"/>
    </row>
    <row r="51" spans="2:10" s="11" customFormat="1" ht="34.5" customHeight="1">
      <c r="B51" s="69">
        <v>669</v>
      </c>
      <c r="C51" s="114" t="s">
        <v>250</v>
      </c>
      <c r="D51" s="124">
        <v>1037</v>
      </c>
      <c r="E51" s="47"/>
      <c r="F51" s="47"/>
      <c r="G51" s="47"/>
      <c r="H51" s="47"/>
      <c r="I51" s="43"/>
      <c r="J51" s="32"/>
    </row>
    <row r="52" spans="2:10" s="11" customFormat="1" ht="34.5" customHeight="1">
      <c r="B52" s="70">
        <v>662</v>
      </c>
      <c r="C52" s="301" t="s">
        <v>251</v>
      </c>
      <c r="D52" s="72">
        <v>1038</v>
      </c>
      <c r="E52" s="47">
        <v>15898</v>
      </c>
      <c r="F52" s="47">
        <v>15907</v>
      </c>
      <c r="G52" s="47">
        <v>3500</v>
      </c>
      <c r="H52" s="326">
        <v>4646</v>
      </c>
      <c r="I52" s="43">
        <f>H52/G52*100</f>
        <v>132.74285714285713</v>
      </c>
      <c r="J52" s="32"/>
    </row>
    <row r="53" spans="2:10" s="11" customFormat="1" ht="34.5" customHeight="1">
      <c r="B53" s="70" t="s">
        <v>252</v>
      </c>
      <c r="C53" s="301" t="s">
        <v>253</v>
      </c>
      <c r="D53" s="72">
        <v>1039</v>
      </c>
      <c r="E53" s="47"/>
      <c r="F53" s="44"/>
      <c r="G53" s="47"/>
      <c r="H53" s="44"/>
      <c r="I53" s="43"/>
      <c r="J53" s="32"/>
    </row>
    <row r="54" spans="2:10" s="11" customFormat="1" ht="34.5" customHeight="1">
      <c r="B54" s="273">
        <v>56</v>
      </c>
      <c r="C54" s="302" t="s">
        <v>254</v>
      </c>
      <c r="D54" s="290">
        <v>1040</v>
      </c>
      <c r="E54" s="277">
        <f>E55+E60+E61</f>
        <v>3155</v>
      </c>
      <c r="F54" s="277">
        <f>F55+F60+F61</f>
        <v>1200</v>
      </c>
      <c r="G54" s="277">
        <f>G55+G60+G61</f>
        <v>300</v>
      </c>
      <c r="H54" s="277">
        <f>H55+H60+H61</f>
        <v>324</v>
      </c>
      <c r="I54" s="275">
        <f>H54/G54*100</f>
        <v>108</v>
      </c>
      <c r="J54" s="32"/>
    </row>
    <row r="55" spans="2:10" ht="34.5" customHeight="1">
      <c r="B55" s="70" t="s">
        <v>255</v>
      </c>
      <c r="C55" s="301" t="s">
        <v>666</v>
      </c>
      <c r="D55" s="72">
        <v>1041</v>
      </c>
      <c r="E55" s="47"/>
      <c r="F55" s="47"/>
      <c r="G55" s="47"/>
      <c r="H55" s="47"/>
      <c r="I55" s="43"/>
      <c r="J55" s="32"/>
    </row>
    <row r="56" spans="2:10" ht="34.5" customHeight="1">
      <c r="B56" s="69">
        <v>560</v>
      </c>
      <c r="C56" s="114" t="s">
        <v>256</v>
      </c>
      <c r="D56" s="291">
        <v>1042</v>
      </c>
      <c r="E56" s="47"/>
      <c r="F56" s="47"/>
      <c r="G56" s="47"/>
      <c r="H56" s="47"/>
      <c r="I56" s="43"/>
      <c r="J56" s="32"/>
    </row>
    <row r="57" spans="2:10" ht="34.5" customHeight="1">
      <c r="B57" s="69">
        <v>561</v>
      </c>
      <c r="C57" s="114" t="s">
        <v>257</v>
      </c>
      <c r="D57" s="291">
        <v>1043</v>
      </c>
      <c r="E57" s="47"/>
      <c r="F57" s="47"/>
      <c r="G57" s="47"/>
      <c r="H57" s="47"/>
      <c r="I57" s="43"/>
      <c r="J57" s="32"/>
    </row>
    <row r="58" spans="2:10" ht="34.5" customHeight="1">
      <c r="B58" s="69">
        <v>565</v>
      </c>
      <c r="C58" s="114" t="s">
        <v>258</v>
      </c>
      <c r="D58" s="291">
        <v>1044</v>
      </c>
      <c r="E58" s="47"/>
      <c r="F58" s="47"/>
      <c r="G58" s="47"/>
      <c r="H58" s="47"/>
      <c r="I58" s="43"/>
      <c r="J58" s="32"/>
    </row>
    <row r="59" spans="2:10" ht="34.5" customHeight="1">
      <c r="B59" s="69" t="s">
        <v>259</v>
      </c>
      <c r="C59" s="114" t="s">
        <v>260</v>
      </c>
      <c r="D59" s="124">
        <v>1045</v>
      </c>
      <c r="E59" s="47"/>
      <c r="F59" s="47"/>
      <c r="G59" s="47"/>
      <c r="H59" s="47"/>
      <c r="I59" s="43"/>
      <c r="J59" s="32"/>
    </row>
    <row r="60" spans="2:13" ht="34.5" customHeight="1">
      <c r="B60" s="69">
        <v>562</v>
      </c>
      <c r="C60" s="301" t="s">
        <v>261</v>
      </c>
      <c r="D60" s="72">
        <v>1046</v>
      </c>
      <c r="E60" s="47">
        <v>3155</v>
      </c>
      <c r="F60" s="47">
        <v>1200</v>
      </c>
      <c r="G60" s="47">
        <v>300</v>
      </c>
      <c r="H60" s="326">
        <v>324</v>
      </c>
      <c r="I60" s="43">
        <f>H60/G60*100</f>
        <v>108</v>
      </c>
      <c r="J60" s="32"/>
      <c r="L60" s="374"/>
      <c r="M60" s="373"/>
    </row>
    <row r="61" spans="2:13" ht="34.5" customHeight="1">
      <c r="B61" s="70" t="s">
        <v>262</v>
      </c>
      <c r="C61" s="301" t="s">
        <v>263</v>
      </c>
      <c r="D61" s="72">
        <v>1047</v>
      </c>
      <c r="E61" s="47"/>
      <c r="F61" s="47"/>
      <c r="G61" s="47"/>
      <c r="H61" s="47"/>
      <c r="I61" s="43"/>
      <c r="J61" s="32"/>
      <c r="L61" s="374"/>
      <c r="M61" s="372"/>
    </row>
    <row r="62" spans="2:13" ht="34.5" customHeight="1">
      <c r="B62" s="273"/>
      <c r="C62" s="302" t="s">
        <v>264</v>
      </c>
      <c r="D62" s="290">
        <v>1048</v>
      </c>
      <c r="E62" s="289">
        <f>IF((E46-E54)&gt;0,E46-E54,0)</f>
        <v>12743</v>
      </c>
      <c r="F62" s="289">
        <f>IF((F46-F54)&gt;0,F46-F54,0)</f>
        <v>14707</v>
      </c>
      <c r="G62" s="289">
        <f>IF((G46-G54)&gt;0,G46-G54,0)</f>
        <v>3200</v>
      </c>
      <c r="H62" s="289">
        <f>IF((H46-H54)&gt;0,H46-H54,0)</f>
        <v>4322</v>
      </c>
      <c r="I62" s="275">
        <f>H62/G62*100</f>
        <v>135.0625</v>
      </c>
      <c r="J62" s="32"/>
      <c r="L62" s="374"/>
      <c r="M62" s="373"/>
    </row>
    <row r="63" spans="2:13" ht="34.5" customHeight="1">
      <c r="B63" s="273"/>
      <c r="C63" s="302" t="s">
        <v>265</v>
      </c>
      <c r="D63" s="290">
        <v>1049</v>
      </c>
      <c r="E63" s="289">
        <f>IF((E54-E46)&gt;0,E54-E46,0)</f>
        <v>0</v>
      </c>
      <c r="F63" s="289">
        <f>IF((F54-F46)&gt;0,F54-F46,0)</f>
        <v>0</v>
      </c>
      <c r="G63" s="289">
        <f>IF((G54-G46)&gt;0,G54-G46,0)</f>
        <v>0</v>
      </c>
      <c r="H63" s="289">
        <f>IF((H54-H46)&gt;0,H54-H46,0)</f>
        <v>0</v>
      </c>
      <c r="I63" s="275"/>
      <c r="J63" s="32"/>
      <c r="L63" s="374"/>
      <c r="M63" s="372"/>
    </row>
    <row r="64" spans="2:10" ht="34.5" customHeight="1">
      <c r="B64" s="69" t="s">
        <v>266</v>
      </c>
      <c r="C64" s="114" t="s">
        <v>267</v>
      </c>
      <c r="D64" s="124">
        <v>1050</v>
      </c>
      <c r="E64" s="47">
        <v>31</v>
      </c>
      <c r="F64" s="47"/>
      <c r="G64" s="47"/>
      <c r="H64" s="47">
        <v>23</v>
      </c>
      <c r="I64" s="43"/>
      <c r="J64" s="32"/>
    </row>
    <row r="65" spans="2:10" ht="34.5" customHeight="1">
      <c r="B65" s="69" t="s">
        <v>268</v>
      </c>
      <c r="C65" s="114" t="s">
        <v>269</v>
      </c>
      <c r="D65" s="291">
        <v>1051</v>
      </c>
      <c r="E65" s="47"/>
      <c r="F65" s="47">
        <v>5000</v>
      </c>
      <c r="G65" s="47"/>
      <c r="H65" s="47"/>
      <c r="I65" s="43"/>
      <c r="J65" s="32"/>
    </row>
    <row r="66" spans="2:10" ht="34.5" customHeight="1">
      <c r="B66" s="299" t="s">
        <v>270</v>
      </c>
      <c r="C66" s="303" t="s">
        <v>271</v>
      </c>
      <c r="D66" s="292">
        <v>1052</v>
      </c>
      <c r="E66" s="279">
        <v>3772</v>
      </c>
      <c r="F66" s="279">
        <v>3314</v>
      </c>
      <c r="G66" s="279">
        <v>829</v>
      </c>
      <c r="H66" s="342">
        <v>1217</v>
      </c>
      <c r="I66" s="280">
        <f>H66/G66*100</f>
        <v>146.80337756332932</v>
      </c>
      <c r="J66" s="32"/>
    </row>
    <row r="67" spans="2:10" ht="34.5" customHeight="1">
      <c r="B67" s="299" t="s">
        <v>272</v>
      </c>
      <c r="C67" s="303" t="s">
        <v>273</v>
      </c>
      <c r="D67" s="292">
        <v>1053</v>
      </c>
      <c r="E67" s="279">
        <v>641</v>
      </c>
      <c r="F67" s="279">
        <v>500</v>
      </c>
      <c r="G67" s="279">
        <v>125</v>
      </c>
      <c r="H67" s="342">
        <v>452</v>
      </c>
      <c r="I67" s="280">
        <f>H67/G67*100</f>
        <v>361.6</v>
      </c>
      <c r="J67" s="32"/>
    </row>
    <row r="68" spans="2:12" ht="34.5" customHeight="1">
      <c r="B68" s="281"/>
      <c r="C68" s="304" t="s">
        <v>274</v>
      </c>
      <c r="D68" s="293">
        <v>1054</v>
      </c>
      <c r="E68" s="289">
        <f>IF(((E44-E45+E62-E63+E64-E65+E66-E67)&gt;0),E44-E45+E62-E63+E64-E65+E66-E67,0)</f>
        <v>0</v>
      </c>
      <c r="F68" s="289">
        <f>IF(((F44-F45+F62-F63+F64-F65+F66-F67)&gt;0),F44-F45+F62-F63+F64-F65+F66-F67,0)</f>
        <v>0</v>
      </c>
      <c r="G68" s="289">
        <f>IF(((G44-G45+G62-G63+G64-G65+G66-G67)&gt;0),G44-G45+G62-G63+G64-G65+G66-G67,0)</f>
        <v>0</v>
      </c>
      <c r="H68" s="289">
        <f>IF(((H44-H45+H62-H63+H64-H65+H66-H67)&gt;0),H44-H45+H62-H63+H64-H65+H66-H67,0)</f>
        <v>0</v>
      </c>
      <c r="I68" s="328"/>
      <c r="J68" s="32"/>
      <c r="L68" s="371"/>
    </row>
    <row r="69" spans="2:10" ht="34.5" customHeight="1">
      <c r="B69" s="281"/>
      <c r="C69" s="304" t="s">
        <v>275</v>
      </c>
      <c r="D69" s="293">
        <v>1055</v>
      </c>
      <c r="E69" s="289">
        <f>IF(((E45-E44+E63-E62+E65-E64+E67-E66)&gt;0),E45-E44+E63-E62+E65-E64+E67-E66,0)</f>
        <v>69728</v>
      </c>
      <c r="F69" s="289">
        <f>IF(((F45-F44+F63-F62+F65-F64+F67-F66)&gt;0),F45-F44+F63-F62+F65-F64+F67-F66,0)</f>
        <v>65890</v>
      </c>
      <c r="G69" s="289">
        <v>39256</v>
      </c>
      <c r="H69" s="289">
        <f>IF(((H45-H44+H63-H62+H65-H64+H67-H66)&gt;0),H45-H44+H63-H62+H65-H64+H67-H66,0)</f>
        <v>13882</v>
      </c>
      <c r="I69" s="328">
        <f>H69/G69*100</f>
        <v>35.36274709598533</v>
      </c>
      <c r="J69" s="32"/>
    </row>
    <row r="70" spans="2:10" ht="34.5" customHeight="1">
      <c r="B70" s="69" t="s">
        <v>149</v>
      </c>
      <c r="C70" s="114" t="s">
        <v>276</v>
      </c>
      <c r="D70" s="124">
        <v>1056</v>
      </c>
      <c r="E70" s="47"/>
      <c r="F70" s="47"/>
      <c r="G70" s="47"/>
      <c r="H70" s="47">
        <v>553</v>
      </c>
      <c r="I70" s="329"/>
      <c r="J70" s="32"/>
    </row>
    <row r="71" spans="2:10" ht="34.5" customHeight="1">
      <c r="B71" s="69" t="s">
        <v>150</v>
      </c>
      <c r="C71" s="114" t="s">
        <v>277</v>
      </c>
      <c r="D71" s="291">
        <v>1057</v>
      </c>
      <c r="E71" s="47">
        <v>42</v>
      </c>
      <c r="F71" s="47"/>
      <c r="G71" s="47"/>
      <c r="H71" s="47"/>
      <c r="I71" s="329"/>
      <c r="J71" s="32"/>
    </row>
    <row r="72" spans="2:10" ht="34.5" customHeight="1">
      <c r="B72" s="273"/>
      <c r="C72" s="302" t="s">
        <v>278</v>
      </c>
      <c r="D72" s="290">
        <v>1058</v>
      </c>
      <c r="E72" s="330">
        <f>IF(((E68-E69+E70-E71)&gt;0),E68-E69+E70-E71,0)</f>
        <v>0</v>
      </c>
      <c r="F72" s="330">
        <f>IF(((F68-F69+F70-F71)&gt;0),F68-F69+F70-F71,0)</f>
        <v>0</v>
      </c>
      <c r="G72" s="330">
        <f>IF(((G68-G69+G70-G71)&gt;0),G68-G69+G70-G71,0)</f>
        <v>0</v>
      </c>
      <c r="H72" s="330">
        <f>IF(((H68-H69+H70-H71)&gt;0),H68-H69+H70-H71,0)</f>
        <v>0</v>
      </c>
      <c r="I72" s="328"/>
      <c r="J72" s="32"/>
    </row>
    <row r="73" spans="2:10" ht="34.5" customHeight="1">
      <c r="B73" s="273"/>
      <c r="C73" s="302" t="s">
        <v>279</v>
      </c>
      <c r="D73" s="290">
        <v>1059</v>
      </c>
      <c r="E73" s="330">
        <f>IF(((E69-E68+E71-E70)&gt;0),E69-E68+E71-E70,0)</f>
        <v>69770</v>
      </c>
      <c r="F73" s="330">
        <f>IF(((F69-F68+F71-F70)&gt;0),F69-F68+F71-F70,0)</f>
        <v>65890</v>
      </c>
      <c r="G73" s="330">
        <f>IF(((G69-G68+G71-G70)&gt;0),G69-G68+G71-G70,0)</f>
        <v>39256</v>
      </c>
      <c r="H73" s="330">
        <f>IF(((H69-H68+H71-H70)&gt;0),H69-H68+H71-H70,0)</f>
        <v>13329</v>
      </c>
      <c r="I73" s="328">
        <f>H73/G73*100</f>
        <v>33.95404524149175</v>
      </c>
      <c r="J73" s="32"/>
    </row>
    <row r="74" spans="2:10" ht="34.5" customHeight="1">
      <c r="B74" s="69"/>
      <c r="C74" s="114" t="s">
        <v>280</v>
      </c>
      <c r="D74" s="124"/>
      <c r="E74" s="47"/>
      <c r="F74" s="47"/>
      <c r="G74" s="47"/>
      <c r="H74" s="47"/>
      <c r="I74" s="43"/>
      <c r="J74" s="32"/>
    </row>
    <row r="75" spans="2:10" ht="34.5" customHeight="1">
      <c r="B75" s="69">
        <v>721</v>
      </c>
      <c r="C75" s="114" t="s">
        <v>281</v>
      </c>
      <c r="D75" s="124">
        <v>1060</v>
      </c>
      <c r="E75" s="47"/>
      <c r="F75" s="47"/>
      <c r="G75" s="47"/>
      <c r="H75" s="47"/>
      <c r="I75" s="43"/>
      <c r="J75" s="32"/>
    </row>
    <row r="76" spans="2:10" ht="34.5" customHeight="1">
      <c r="B76" s="69" t="s">
        <v>282</v>
      </c>
      <c r="C76" s="114" t="s">
        <v>283</v>
      </c>
      <c r="D76" s="291">
        <v>1061</v>
      </c>
      <c r="E76" s="47"/>
      <c r="F76" s="47">
        <v>1750</v>
      </c>
      <c r="G76" s="47">
        <v>1500</v>
      </c>
      <c r="H76" s="47"/>
      <c r="I76" s="43">
        <f>H76/G76*100</f>
        <v>0</v>
      </c>
      <c r="J76" s="32"/>
    </row>
    <row r="77" spans="2:10" ht="34.5" customHeight="1">
      <c r="B77" s="69" t="s">
        <v>282</v>
      </c>
      <c r="C77" s="114" t="s">
        <v>284</v>
      </c>
      <c r="D77" s="291">
        <v>1062</v>
      </c>
      <c r="E77" s="47"/>
      <c r="F77" s="47"/>
      <c r="G77" s="47"/>
      <c r="H77" s="47"/>
      <c r="I77" s="43"/>
      <c r="J77" s="32"/>
    </row>
    <row r="78" spans="2:10" ht="34.5" customHeight="1">
      <c r="B78" s="69">
        <v>723</v>
      </c>
      <c r="C78" s="114" t="s">
        <v>285</v>
      </c>
      <c r="D78" s="124">
        <v>1063</v>
      </c>
      <c r="E78" s="47"/>
      <c r="F78" s="47"/>
      <c r="G78" s="47"/>
      <c r="H78" s="47"/>
      <c r="I78" s="43"/>
      <c r="J78" s="32"/>
    </row>
    <row r="79" spans="2:10" ht="34.5" customHeight="1">
      <c r="B79" s="273"/>
      <c r="C79" s="302" t="s">
        <v>667</v>
      </c>
      <c r="D79" s="290">
        <v>1064</v>
      </c>
      <c r="E79" s="330">
        <f>IF(((E72-E73-E75-E76+E77-E78)&gt;0),E72-E73-E75-E76+E77-E78,0)</f>
        <v>0</v>
      </c>
      <c r="F79" s="330">
        <f>IF(((F72-F73-F75-F76+F77-F78)&gt;0),F72-F73-F75-F76+F77-F78,0)</f>
        <v>0</v>
      </c>
      <c r="G79" s="330">
        <f>IF(((G72-G73-G75-G76+G77-G78)&gt;0),G72-G73-G75-G76+G77-G78,0)</f>
        <v>0</v>
      </c>
      <c r="H79" s="330">
        <f>IF(((H72-H73-H75-H76+H77-H78)&gt;0),H72-H73-H75-H76+H77-H78,0)</f>
        <v>0</v>
      </c>
      <c r="I79" s="328"/>
      <c r="J79" s="32"/>
    </row>
    <row r="80" spans="2:10" ht="34.5" customHeight="1">
      <c r="B80" s="273"/>
      <c r="C80" s="302" t="s">
        <v>668</v>
      </c>
      <c r="D80" s="290">
        <v>1065</v>
      </c>
      <c r="E80" s="330">
        <f>IF(((E73-E72+E75+E76-E77+E78)&gt;0),E73-E72+E75+E76-E77+E78,0)</f>
        <v>69770</v>
      </c>
      <c r="F80" s="330">
        <f>IF(((F73-F72+F75+F76-F77+F78)&gt;0),F73-F72+F75+F76-F77+F78,0)</f>
        <v>67640</v>
      </c>
      <c r="G80" s="330">
        <v>40756</v>
      </c>
      <c r="H80" s="330">
        <f>IF(((H73-H72+H75+H76-H77+H78)&gt;0),H73-H72+H75+H76-H77+H78,0)</f>
        <v>13329</v>
      </c>
      <c r="I80" s="328">
        <f>H80/G80*100</f>
        <v>32.704387084110316</v>
      </c>
      <c r="J80" s="32"/>
    </row>
    <row r="81" spans="2:10" ht="34.5" customHeight="1">
      <c r="B81" s="69"/>
      <c r="C81" s="114" t="s">
        <v>286</v>
      </c>
      <c r="D81" s="124">
        <v>1066</v>
      </c>
      <c r="E81" s="47"/>
      <c r="F81" s="47"/>
      <c r="G81" s="47"/>
      <c r="H81" s="47"/>
      <c r="I81" s="43"/>
      <c r="J81" s="32"/>
    </row>
    <row r="82" spans="2:10" ht="34.5" customHeight="1">
      <c r="B82" s="69"/>
      <c r="C82" s="114" t="s">
        <v>287</v>
      </c>
      <c r="D82" s="124">
        <v>1067</v>
      </c>
      <c r="E82" s="47"/>
      <c r="F82" s="47"/>
      <c r="G82" s="47"/>
      <c r="H82" s="47"/>
      <c r="I82" s="43"/>
      <c r="J82" s="32"/>
    </row>
    <row r="83" spans="2:10" ht="34.5" customHeight="1">
      <c r="B83" s="69"/>
      <c r="C83" s="114" t="s">
        <v>669</v>
      </c>
      <c r="D83" s="124">
        <v>1068</v>
      </c>
      <c r="E83" s="47"/>
      <c r="F83" s="47"/>
      <c r="G83" s="47"/>
      <c r="H83" s="47"/>
      <c r="I83" s="43"/>
      <c r="J83" s="32"/>
    </row>
    <row r="84" spans="2:10" ht="34.5" customHeight="1">
      <c r="B84" s="69"/>
      <c r="C84" s="114" t="s">
        <v>670</v>
      </c>
      <c r="D84" s="124">
        <v>1069</v>
      </c>
      <c r="E84" s="47"/>
      <c r="F84" s="47"/>
      <c r="G84" s="47"/>
      <c r="H84" s="47"/>
      <c r="I84" s="43"/>
      <c r="J84" s="32"/>
    </row>
    <row r="85" spans="2:10" ht="34.5" customHeight="1">
      <c r="B85" s="69"/>
      <c r="C85" s="114" t="s">
        <v>671</v>
      </c>
      <c r="D85" s="291"/>
      <c r="E85" s="47"/>
      <c r="F85" s="47"/>
      <c r="G85" s="47"/>
      <c r="H85" s="47"/>
      <c r="I85" s="43"/>
      <c r="J85" s="32"/>
    </row>
    <row r="86" spans="2:10" ht="34.5" customHeight="1">
      <c r="B86" s="69"/>
      <c r="C86" s="114" t="s">
        <v>151</v>
      </c>
      <c r="D86" s="291">
        <v>1070</v>
      </c>
      <c r="E86" s="47"/>
      <c r="F86" s="47"/>
      <c r="G86" s="47"/>
      <c r="H86" s="47"/>
      <c r="I86" s="43"/>
      <c r="J86" s="32"/>
    </row>
    <row r="87" spans="2:10" ht="34.5" customHeight="1" thickBot="1">
      <c r="B87" s="300"/>
      <c r="C87" s="165" t="s">
        <v>152</v>
      </c>
      <c r="D87" s="166">
        <v>1071</v>
      </c>
      <c r="E87" s="50"/>
      <c r="F87" s="50"/>
      <c r="G87" s="50"/>
      <c r="H87" s="50"/>
      <c r="I87" s="408"/>
      <c r="J87" s="32"/>
    </row>
    <row r="88" spans="4:5" ht="15.75">
      <c r="D88" s="21"/>
      <c r="E88" s="405"/>
    </row>
    <row r="89" spans="2:9" ht="18.75">
      <c r="B89" s="2" t="s">
        <v>905</v>
      </c>
      <c r="D89" s="21"/>
      <c r="E89" s="17"/>
      <c r="F89" s="12"/>
      <c r="G89" s="17" t="s">
        <v>657</v>
      </c>
      <c r="H89" s="12"/>
      <c r="I89" s="17"/>
    </row>
    <row r="90" ht="18.75">
      <c r="D90" s="20" t="s">
        <v>76</v>
      </c>
    </row>
    <row r="94" spans="3:9" ht="15.75">
      <c r="C94" s="336"/>
      <c r="E94" s="325"/>
      <c r="F94" s="325"/>
      <c r="G94" s="325"/>
      <c r="H94" s="325"/>
      <c r="I94" s="325"/>
    </row>
    <row r="95" spans="3:8" ht="15.75">
      <c r="C95" s="336"/>
      <c r="E95" s="325"/>
      <c r="F95" s="325"/>
      <c r="G95" s="325"/>
      <c r="H95" s="325"/>
    </row>
    <row r="96" spans="3:8" ht="15.75">
      <c r="C96" s="336"/>
      <c r="E96" s="325"/>
      <c r="F96" s="325"/>
      <c r="G96" s="325"/>
      <c r="H96" s="325"/>
    </row>
    <row r="97" ht="15.75">
      <c r="H97" s="325"/>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B2:V34"/>
  <sheetViews>
    <sheetView zoomScale="75" zoomScaleNormal="75" zoomScalePageLayoutView="0" workbookViewId="0" topLeftCell="A1">
      <selection activeCell="K35" sqref="K35"/>
    </sheetView>
  </sheetViews>
  <sheetFormatPr defaultColWidth="9.140625" defaultRowHeight="12.75"/>
  <cols>
    <col min="1" max="1" width="9.140625" style="4" customWidth="1"/>
    <col min="2" max="2" width="31.7109375" style="4" customWidth="1"/>
    <col min="3" max="3" width="28.28125" style="4" bestFit="1" customWidth="1"/>
    <col min="4" max="4" width="12.8515625" style="4" customWidth="1"/>
    <col min="5" max="5" width="16.7109375" style="4" customWidth="1"/>
    <col min="6" max="6" width="19.421875" style="4" customWidth="1"/>
    <col min="7" max="8" width="27.28125" style="4" customWidth="1"/>
    <col min="9" max="10" width="13.7109375" style="4" customWidth="1"/>
    <col min="11" max="11" width="16.57421875" style="4" customWidth="1"/>
    <col min="12" max="22" width="13.7109375" style="4" customWidth="1"/>
    <col min="23" max="16384" width="9.140625" style="4" customWidth="1"/>
  </cols>
  <sheetData>
    <row r="1" s="32" customFormat="1" ht="15"/>
    <row r="2" s="32" customFormat="1" ht="15">
      <c r="V2" s="57" t="s">
        <v>639</v>
      </c>
    </row>
    <row r="3" s="32" customFormat="1" ht="15"/>
    <row r="4" spans="2:3" s="32" customFormat="1" ht="15">
      <c r="B4" s="32" t="s">
        <v>754</v>
      </c>
      <c r="C4" s="88" t="s">
        <v>753</v>
      </c>
    </row>
    <row r="5" spans="2:3" s="32" customFormat="1" ht="15">
      <c r="B5" s="32" t="s">
        <v>755</v>
      </c>
      <c r="C5" s="28" t="s">
        <v>756</v>
      </c>
    </row>
    <row r="6" s="32" customFormat="1" ht="15">
      <c r="B6" s="32" t="s">
        <v>205</v>
      </c>
    </row>
    <row r="7" s="32" customFormat="1" ht="15"/>
    <row r="8" spans="2:22" s="32" customFormat="1" ht="20.25">
      <c r="B8" s="540" t="s">
        <v>75</v>
      </c>
      <c r="C8" s="540"/>
      <c r="D8" s="540"/>
      <c r="E8" s="540"/>
      <c r="F8" s="540"/>
      <c r="G8" s="540"/>
      <c r="H8" s="540"/>
      <c r="I8" s="540"/>
      <c r="J8" s="540"/>
      <c r="K8" s="540"/>
      <c r="L8" s="540"/>
      <c r="M8" s="540"/>
      <c r="N8" s="540"/>
      <c r="O8" s="540"/>
      <c r="P8" s="540"/>
      <c r="Q8" s="540"/>
      <c r="R8" s="540"/>
      <c r="S8" s="540"/>
      <c r="T8" s="540"/>
      <c r="U8" s="540"/>
      <c r="V8" s="540"/>
    </row>
    <row r="9" s="32" customFormat="1" ht="15.75" thickBot="1"/>
    <row r="10" spans="2:22" s="32" customFormat="1" ht="38.25" customHeight="1">
      <c r="B10" s="544" t="s">
        <v>42</v>
      </c>
      <c r="C10" s="546" t="s">
        <v>43</v>
      </c>
      <c r="D10" s="548" t="s">
        <v>44</v>
      </c>
      <c r="E10" s="535" t="s">
        <v>630</v>
      </c>
      <c r="F10" s="535" t="s">
        <v>649</v>
      </c>
      <c r="G10" s="535" t="s">
        <v>94</v>
      </c>
      <c r="H10" s="535" t="s">
        <v>95</v>
      </c>
      <c r="I10" s="535" t="s">
        <v>748</v>
      </c>
      <c r="J10" s="535" t="s">
        <v>45</v>
      </c>
      <c r="K10" s="535" t="s">
        <v>749</v>
      </c>
      <c r="L10" s="535" t="s">
        <v>46</v>
      </c>
      <c r="M10" s="535" t="s">
        <v>47</v>
      </c>
      <c r="N10" s="535" t="s">
        <v>48</v>
      </c>
      <c r="O10" s="537" t="s">
        <v>80</v>
      </c>
      <c r="P10" s="549"/>
      <c r="Q10" s="549"/>
      <c r="R10" s="549"/>
      <c r="S10" s="549"/>
      <c r="T10" s="549"/>
      <c r="U10" s="549"/>
      <c r="V10" s="550"/>
    </row>
    <row r="11" spans="2:22" s="32" customFormat="1" ht="48.75" customHeight="1" thickBot="1">
      <c r="B11" s="545"/>
      <c r="C11" s="547"/>
      <c r="D11" s="465"/>
      <c r="E11" s="536"/>
      <c r="F11" s="536"/>
      <c r="G11" s="536"/>
      <c r="H11" s="536"/>
      <c r="I11" s="536"/>
      <c r="J11" s="536"/>
      <c r="K11" s="536"/>
      <c r="L11" s="536"/>
      <c r="M11" s="536"/>
      <c r="N11" s="536"/>
      <c r="O11" s="166" t="s">
        <v>49</v>
      </c>
      <c r="P11" s="166" t="s">
        <v>50</v>
      </c>
      <c r="Q11" s="166" t="s">
        <v>51</v>
      </c>
      <c r="R11" s="166" t="s">
        <v>52</v>
      </c>
      <c r="S11" s="166" t="s">
        <v>53</v>
      </c>
      <c r="T11" s="166" t="s">
        <v>54</v>
      </c>
      <c r="U11" s="166" t="s">
        <v>55</v>
      </c>
      <c r="V11" s="202" t="s">
        <v>56</v>
      </c>
    </row>
    <row r="12" spans="2:22" s="32" customFormat="1" ht="15">
      <c r="B12" s="203" t="s">
        <v>79</v>
      </c>
      <c r="C12" s="199"/>
      <c r="D12" s="199"/>
      <c r="E12" s="199"/>
      <c r="F12" s="199"/>
      <c r="G12" s="199"/>
      <c r="H12" s="199"/>
      <c r="I12" s="199"/>
      <c r="J12" s="199"/>
      <c r="K12" s="199"/>
      <c r="L12" s="199"/>
      <c r="M12" s="199"/>
      <c r="N12" s="199"/>
      <c r="O12" s="199"/>
      <c r="P12" s="199"/>
      <c r="Q12" s="199"/>
      <c r="R12" s="199"/>
      <c r="S12" s="199"/>
      <c r="T12" s="199"/>
      <c r="U12" s="199"/>
      <c r="V12" s="200"/>
    </row>
    <row r="13" spans="2:22" s="32" customFormat="1" ht="15">
      <c r="B13" s="201" t="s">
        <v>6</v>
      </c>
      <c r="C13" s="81"/>
      <c r="D13" s="81"/>
      <c r="E13" s="81"/>
      <c r="F13" s="81"/>
      <c r="G13" s="81"/>
      <c r="H13" s="81"/>
      <c r="I13" s="81"/>
      <c r="J13" s="81"/>
      <c r="K13" s="81"/>
      <c r="L13" s="81"/>
      <c r="M13" s="81"/>
      <c r="N13" s="81"/>
      <c r="O13" s="81"/>
      <c r="P13" s="81"/>
      <c r="Q13" s="81"/>
      <c r="R13" s="81"/>
      <c r="S13" s="81"/>
      <c r="T13" s="81"/>
      <c r="U13" s="81"/>
      <c r="V13" s="151"/>
    </row>
    <row r="14" spans="2:22" s="32" customFormat="1" ht="15">
      <c r="B14" s="201" t="s">
        <v>6</v>
      </c>
      <c r="C14" s="81"/>
      <c r="D14" s="81"/>
      <c r="E14" s="81"/>
      <c r="F14" s="81"/>
      <c r="G14" s="81"/>
      <c r="H14" s="81"/>
      <c r="I14" s="81"/>
      <c r="J14" s="81"/>
      <c r="K14" s="81"/>
      <c r="L14" s="81"/>
      <c r="M14" s="81"/>
      <c r="N14" s="81"/>
      <c r="O14" s="81"/>
      <c r="P14" s="81"/>
      <c r="Q14" s="81"/>
      <c r="R14" s="81"/>
      <c r="S14" s="81"/>
      <c r="T14" s="81"/>
      <c r="U14" s="81"/>
      <c r="V14" s="151"/>
    </row>
    <row r="15" spans="2:22" s="32" customFormat="1" ht="15">
      <c r="B15" s="201" t="s">
        <v>6</v>
      </c>
      <c r="C15" s="81"/>
      <c r="D15" s="81"/>
      <c r="E15" s="81"/>
      <c r="F15" s="81"/>
      <c r="G15" s="81"/>
      <c r="H15" s="81"/>
      <c r="I15" s="81"/>
      <c r="J15" s="81"/>
      <c r="K15" s="81"/>
      <c r="L15" s="81"/>
      <c r="M15" s="81"/>
      <c r="N15" s="81"/>
      <c r="O15" s="81"/>
      <c r="P15" s="81"/>
      <c r="Q15" s="81"/>
      <c r="R15" s="81"/>
      <c r="S15" s="81"/>
      <c r="T15" s="81"/>
      <c r="U15" s="81"/>
      <c r="V15" s="151"/>
    </row>
    <row r="16" spans="2:22" s="32" customFormat="1" ht="15">
      <c r="B16" s="201" t="s">
        <v>6</v>
      </c>
      <c r="C16" s="81"/>
      <c r="D16" s="81"/>
      <c r="E16" s="81"/>
      <c r="F16" s="81"/>
      <c r="G16" s="81"/>
      <c r="H16" s="81"/>
      <c r="I16" s="81"/>
      <c r="J16" s="81"/>
      <c r="K16" s="81"/>
      <c r="L16" s="81"/>
      <c r="M16" s="81"/>
      <c r="N16" s="81"/>
      <c r="O16" s="81"/>
      <c r="P16" s="81"/>
      <c r="Q16" s="81"/>
      <c r="R16" s="81"/>
      <c r="S16" s="81"/>
      <c r="T16" s="81"/>
      <c r="U16" s="81"/>
      <c r="V16" s="151"/>
    </row>
    <row r="17" spans="2:22" s="32" customFormat="1" ht="15">
      <c r="B17" s="201" t="s">
        <v>6</v>
      </c>
      <c r="C17" s="81"/>
      <c r="D17" s="81"/>
      <c r="E17" s="81"/>
      <c r="F17" s="81"/>
      <c r="G17" s="81"/>
      <c r="H17" s="81"/>
      <c r="I17" s="81"/>
      <c r="J17" s="81"/>
      <c r="K17" s="81"/>
      <c r="L17" s="81"/>
      <c r="M17" s="81"/>
      <c r="N17" s="81"/>
      <c r="O17" s="81"/>
      <c r="P17" s="81"/>
      <c r="Q17" s="81"/>
      <c r="R17" s="81"/>
      <c r="S17" s="81"/>
      <c r="T17" s="81"/>
      <c r="U17" s="81"/>
      <c r="V17" s="151"/>
    </row>
    <row r="18" spans="2:22" s="32" customFormat="1" ht="15">
      <c r="B18" s="201" t="s">
        <v>57</v>
      </c>
      <c r="C18" s="81"/>
      <c r="D18" s="81"/>
      <c r="E18" s="81"/>
      <c r="F18" s="81"/>
      <c r="G18" s="81"/>
      <c r="H18" s="81"/>
      <c r="I18" s="81"/>
      <c r="J18" s="81"/>
      <c r="K18" s="81"/>
      <c r="L18" s="81"/>
      <c r="M18" s="81"/>
      <c r="N18" s="81"/>
      <c r="O18" s="81"/>
      <c r="P18" s="81"/>
      <c r="Q18" s="81"/>
      <c r="R18" s="81"/>
      <c r="S18" s="81"/>
      <c r="T18" s="81"/>
      <c r="U18" s="81"/>
      <c r="V18" s="151"/>
    </row>
    <row r="19" spans="2:22" s="32" customFormat="1" ht="15">
      <c r="B19" s="201" t="s">
        <v>6</v>
      </c>
      <c r="C19" s="81"/>
      <c r="D19" s="81"/>
      <c r="E19" s="81"/>
      <c r="F19" s="81"/>
      <c r="G19" s="81"/>
      <c r="H19" s="81"/>
      <c r="I19" s="81"/>
      <c r="J19" s="81"/>
      <c r="K19" s="81"/>
      <c r="L19" s="81"/>
      <c r="M19" s="81"/>
      <c r="N19" s="81"/>
      <c r="O19" s="81"/>
      <c r="P19" s="81"/>
      <c r="Q19" s="81"/>
      <c r="R19" s="81"/>
      <c r="S19" s="81"/>
      <c r="T19" s="81"/>
      <c r="U19" s="81"/>
      <c r="V19" s="151"/>
    </row>
    <row r="20" spans="2:22" s="32" customFormat="1" ht="15">
      <c r="B20" s="201" t="s">
        <v>6</v>
      </c>
      <c r="C20" s="81"/>
      <c r="D20" s="81"/>
      <c r="E20" s="81"/>
      <c r="F20" s="81"/>
      <c r="G20" s="81"/>
      <c r="H20" s="81"/>
      <c r="I20" s="81"/>
      <c r="J20" s="81"/>
      <c r="K20" s="81"/>
      <c r="L20" s="81"/>
      <c r="M20" s="81"/>
      <c r="N20" s="81"/>
      <c r="O20" s="81"/>
      <c r="P20" s="81"/>
      <c r="Q20" s="81"/>
      <c r="R20" s="81"/>
      <c r="S20" s="81"/>
      <c r="T20" s="81"/>
      <c r="U20" s="81"/>
      <c r="V20" s="151"/>
    </row>
    <row r="21" spans="2:22" s="32" customFormat="1" ht="15">
      <c r="B21" s="201" t="s">
        <v>6</v>
      </c>
      <c r="C21" s="81"/>
      <c r="D21" s="81"/>
      <c r="E21" s="81"/>
      <c r="F21" s="81"/>
      <c r="G21" s="81"/>
      <c r="H21" s="81"/>
      <c r="I21" s="81"/>
      <c r="J21" s="81"/>
      <c r="K21" s="81"/>
      <c r="L21" s="81"/>
      <c r="M21" s="81"/>
      <c r="N21" s="81"/>
      <c r="O21" s="81"/>
      <c r="P21" s="81"/>
      <c r="Q21" s="81"/>
      <c r="R21" s="81"/>
      <c r="S21" s="81"/>
      <c r="T21" s="81"/>
      <c r="U21" s="81"/>
      <c r="V21" s="151"/>
    </row>
    <row r="22" spans="2:22" s="32" customFormat="1" ht="15">
      <c r="B22" s="201" t="s">
        <v>6</v>
      </c>
      <c r="C22" s="81"/>
      <c r="D22" s="81"/>
      <c r="E22" s="81"/>
      <c r="F22" s="81"/>
      <c r="G22" s="81"/>
      <c r="H22" s="81"/>
      <c r="I22" s="81"/>
      <c r="J22" s="81"/>
      <c r="K22" s="81"/>
      <c r="L22" s="81"/>
      <c r="M22" s="81"/>
      <c r="N22" s="81"/>
      <c r="O22" s="81"/>
      <c r="P22" s="81"/>
      <c r="Q22" s="81"/>
      <c r="R22" s="81"/>
      <c r="S22" s="81"/>
      <c r="T22" s="81"/>
      <c r="U22" s="81"/>
      <c r="V22" s="151"/>
    </row>
    <row r="23" spans="2:22" s="32" customFormat="1" ht="15">
      <c r="B23" s="201" t="s">
        <v>6</v>
      </c>
      <c r="C23" s="81"/>
      <c r="D23" s="81"/>
      <c r="E23" s="81"/>
      <c r="F23" s="81"/>
      <c r="G23" s="81"/>
      <c r="H23" s="81"/>
      <c r="I23" s="81"/>
      <c r="J23" s="81"/>
      <c r="K23" s="81"/>
      <c r="L23" s="81"/>
      <c r="M23" s="81"/>
      <c r="N23" s="81"/>
      <c r="O23" s="81"/>
      <c r="P23" s="81"/>
      <c r="Q23" s="81"/>
      <c r="R23" s="81"/>
      <c r="S23" s="81"/>
      <c r="T23" s="81"/>
      <c r="U23" s="81"/>
      <c r="V23" s="151"/>
    </row>
    <row r="24" spans="2:22" s="32" customFormat="1" ht="15.75" thickBot="1">
      <c r="B24" s="204" t="s">
        <v>7</v>
      </c>
      <c r="C24" s="172"/>
      <c r="D24" s="172"/>
      <c r="E24" s="172"/>
      <c r="F24" s="172"/>
      <c r="G24" s="172"/>
      <c r="H24" s="172"/>
      <c r="I24" s="172"/>
      <c r="J24" s="172"/>
      <c r="K24" s="172"/>
      <c r="L24" s="172"/>
      <c r="M24" s="172"/>
      <c r="N24" s="172"/>
      <c r="O24" s="172"/>
      <c r="P24" s="172"/>
      <c r="Q24" s="172"/>
      <c r="R24" s="172"/>
      <c r="S24" s="172"/>
      <c r="T24" s="172"/>
      <c r="U24" s="172"/>
      <c r="V24" s="137"/>
    </row>
    <row r="25" spans="2:3" s="32" customFormat="1" ht="15.75" thickBot="1">
      <c r="B25" s="205" t="s">
        <v>58</v>
      </c>
      <c r="C25" s="206"/>
    </row>
    <row r="26" spans="2:3" s="32" customFormat="1" ht="15.75" thickBot="1">
      <c r="B26" s="207" t="s">
        <v>59</v>
      </c>
      <c r="C26" s="208"/>
    </row>
    <row r="27" s="32" customFormat="1" ht="15"/>
    <row r="28" s="32" customFormat="1" ht="15">
      <c r="B28" s="32" t="s">
        <v>9</v>
      </c>
    </row>
    <row r="29" s="32" customFormat="1" ht="15">
      <c r="B29" s="32" t="s">
        <v>206</v>
      </c>
    </row>
    <row r="30" s="32" customFormat="1" ht="15"/>
    <row r="31" s="32" customFormat="1" ht="15">
      <c r="B31" s="32" t="s">
        <v>807</v>
      </c>
    </row>
    <row r="32" s="32" customFormat="1" ht="15"/>
    <row r="33" spans="2:7" s="32" customFormat="1" ht="15">
      <c r="B33" s="543" t="str">
        <f>'Биланс успеха'!B89</f>
        <v>Датум: 29. aприл  2021. године</v>
      </c>
      <c r="C33" s="543"/>
      <c r="E33" s="87"/>
      <c r="F33" s="87"/>
      <c r="G33" s="123" t="s">
        <v>77</v>
      </c>
    </row>
    <row r="34" s="32" customFormat="1" ht="15">
      <c r="D34" s="87" t="s">
        <v>76</v>
      </c>
    </row>
    <row r="35" s="32" customFormat="1" ht="15"/>
    <row r="36" s="32" customFormat="1" ht="15"/>
    <row r="37" s="32" customFormat="1" ht="15"/>
  </sheetData>
  <sheetProtection/>
  <mergeCells count="16">
    <mergeCell ref="B33:C33"/>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rgb="FF00B050"/>
  </sheetPr>
  <dimension ref="B1:J74"/>
  <sheetViews>
    <sheetView zoomScale="90" zoomScaleNormal="90" zoomScalePageLayoutView="0" workbookViewId="0" topLeftCell="A1">
      <pane ySplit="10" topLeftCell="A11" activePane="bottomLeft" state="frozen"/>
      <selection pane="topLeft" activeCell="A1" sqref="A1"/>
      <selection pane="bottomLeft" activeCell="D16" sqref="D16"/>
    </sheetView>
  </sheetViews>
  <sheetFormatPr defaultColWidth="9.140625" defaultRowHeight="12.75"/>
  <cols>
    <col min="1" max="1" width="9.140625" style="2" customWidth="1"/>
    <col min="2" max="2" width="21.7109375" style="2" customWidth="1"/>
    <col min="3" max="3" width="28.7109375" style="8" customWidth="1"/>
    <col min="4" max="4" width="60.57421875" style="2" customWidth="1"/>
    <col min="5" max="6" width="50.7109375" style="2" customWidth="1"/>
    <col min="7" max="16384" width="9.140625" style="2" customWidth="1"/>
  </cols>
  <sheetData>
    <row r="1" s="32" customFormat="1" ht="15">
      <c r="C1" s="56"/>
    </row>
    <row r="2" spans="2:3" s="32" customFormat="1" ht="15.75">
      <c r="B2" s="55" t="s">
        <v>754</v>
      </c>
      <c r="C2" s="32" t="s">
        <v>753</v>
      </c>
    </row>
    <row r="3" spans="2:6" s="32" customFormat="1" ht="15.75">
      <c r="B3" s="55" t="s">
        <v>755</v>
      </c>
      <c r="C3" s="56" t="s">
        <v>756</v>
      </c>
      <c r="F3" s="85" t="s">
        <v>638</v>
      </c>
    </row>
    <row r="4" spans="2:3" s="32" customFormat="1" ht="15.75">
      <c r="B4" s="55"/>
      <c r="C4" s="168"/>
    </row>
    <row r="5" spans="2:3" s="32" customFormat="1" ht="15.75">
      <c r="B5" s="55"/>
      <c r="C5" s="168"/>
    </row>
    <row r="6" s="32" customFormat="1" ht="15">
      <c r="C6" s="56"/>
    </row>
    <row r="7" spans="2:10" s="32" customFormat="1" ht="15.75">
      <c r="B7" s="459" t="s">
        <v>141</v>
      </c>
      <c r="C7" s="459"/>
      <c r="D7" s="459"/>
      <c r="E7" s="459"/>
      <c r="F7" s="459"/>
      <c r="G7" s="55"/>
      <c r="H7" s="55"/>
      <c r="I7" s="55"/>
      <c r="J7" s="55"/>
    </row>
    <row r="8" s="32" customFormat="1" ht="26.25" customHeight="1">
      <c r="C8" s="56"/>
    </row>
    <row r="9" spans="2:6" s="32" customFormat="1" ht="57.75" customHeight="1">
      <c r="B9" s="72" t="s">
        <v>142</v>
      </c>
      <c r="C9" s="209" t="s">
        <v>136</v>
      </c>
      <c r="D9" s="72" t="s">
        <v>143</v>
      </c>
      <c r="E9" s="72" t="s">
        <v>144</v>
      </c>
      <c r="F9" s="72" t="s">
        <v>145</v>
      </c>
    </row>
    <row r="10" spans="2:10" s="288" customFormat="1" ht="11.25">
      <c r="B10" s="285">
        <v>1</v>
      </c>
      <c r="C10" s="286">
        <v>2</v>
      </c>
      <c r="D10" s="285">
        <v>3</v>
      </c>
      <c r="E10" s="285">
        <v>4</v>
      </c>
      <c r="F10" s="285">
        <v>6</v>
      </c>
      <c r="G10" s="287"/>
      <c r="H10" s="287"/>
      <c r="I10" s="287"/>
      <c r="J10" s="287"/>
    </row>
    <row r="11" spans="2:6" s="32" customFormat="1" ht="24.75" customHeight="1">
      <c r="B11" s="551">
        <v>44286</v>
      </c>
      <c r="C11" s="365" t="s">
        <v>443</v>
      </c>
      <c r="D11" s="366" t="s">
        <v>770</v>
      </c>
      <c r="E11" s="367" t="s">
        <v>771</v>
      </c>
      <c r="F11" s="388">
        <v>1427649.55</v>
      </c>
    </row>
    <row r="12" spans="2:10" s="48" customFormat="1" ht="24.75" customHeight="1">
      <c r="B12" s="552"/>
      <c r="C12" s="365" t="s">
        <v>443</v>
      </c>
      <c r="D12" s="366" t="s">
        <v>772</v>
      </c>
      <c r="E12" s="367" t="s">
        <v>771</v>
      </c>
      <c r="F12" s="388">
        <v>706569.11</v>
      </c>
      <c r="G12" s="91"/>
      <c r="H12" s="91"/>
      <c r="I12" s="91"/>
      <c r="J12" s="91"/>
    </row>
    <row r="13" spans="2:10" s="48" customFormat="1" ht="24.75" customHeight="1">
      <c r="B13" s="552"/>
      <c r="C13" s="365" t="s">
        <v>443</v>
      </c>
      <c r="D13" s="366" t="s">
        <v>773</v>
      </c>
      <c r="E13" s="367" t="s">
        <v>771</v>
      </c>
      <c r="F13" s="368"/>
      <c r="G13" s="91"/>
      <c r="H13" s="91"/>
      <c r="I13" s="91"/>
      <c r="J13" s="91"/>
    </row>
    <row r="14" spans="2:6" s="48" customFormat="1" ht="24.75" customHeight="1">
      <c r="B14" s="552"/>
      <c r="C14" s="365" t="s">
        <v>443</v>
      </c>
      <c r="D14" s="366" t="s">
        <v>774</v>
      </c>
      <c r="E14" s="367" t="s">
        <v>775</v>
      </c>
      <c r="F14" s="368"/>
    </row>
    <row r="15" spans="2:6" s="48" customFormat="1" ht="24.75" customHeight="1">
      <c r="B15" s="552"/>
      <c r="C15" s="365" t="s">
        <v>443</v>
      </c>
      <c r="D15" s="366" t="s">
        <v>805</v>
      </c>
      <c r="E15" s="367" t="s">
        <v>800</v>
      </c>
      <c r="F15" s="368"/>
    </row>
    <row r="16" spans="2:6" s="48" customFormat="1" ht="24.75" customHeight="1">
      <c r="B16" s="552"/>
      <c r="C16" s="365" t="s">
        <v>443</v>
      </c>
      <c r="D16" s="366" t="s">
        <v>806</v>
      </c>
      <c r="E16" s="367" t="s">
        <v>800</v>
      </c>
      <c r="F16" s="388">
        <v>715654.86</v>
      </c>
    </row>
    <row r="17" spans="2:6" s="48" customFormat="1" ht="24.75" customHeight="1">
      <c r="B17" s="552"/>
      <c r="C17" s="365" t="s">
        <v>443</v>
      </c>
      <c r="D17" s="366" t="s">
        <v>776</v>
      </c>
      <c r="E17" s="367" t="s">
        <v>777</v>
      </c>
      <c r="F17" s="388">
        <v>80342.62</v>
      </c>
    </row>
    <row r="18" spans="2:6" s="48" customFormat="1" ht="24.75" customHeight="1">
      <c r="B18" s="552"/>
      <c r="C18" s="365" t="s">
        <v>443</v>
      </c>
      <c r="D18" s="366" t="s">
        <v>843</v>
      </c>
      <c r="E18" s="367" t="s">
        <v>842</v>
      </c>
      <c r="F18" s="368"/>
    </row>
    <row r="19" spans="2:6" s="48" customFormat="1" ht="24.75" customHeight="1">
      <c r="B19" s="552"/>
      <c r="C19" s="365" t="s">
        <v>443</v>
      </c>
      <c r="D19" s="366" t="s">
        <v>778</v>
      </c>
      <c r="E19" s="367" t="s">
        <v>779</v>
      </c>
      <c r="F19" s="368"/>
    </row>
    <row r="20" spans="2:6" s="48" customFormat="1" ht="24.75" customHeight="1">
      <c r="B20" s="552"/>
      <c r="C20" s="365" t="s">
        <v>443</v>
      </c>
      <c r="D20" s="366" t="s">
        <v>780</v>
      </c>
      <c r="E20" s="367"/>
      <c r="F20" s="388">
        <v>210919</v>
      </c>
    </row>
    <row r="21" spans="2:6" s="48" customFormat="1" ht="24.75" customHeight="1">
      <c r="B21" s="552"/>
      <c r="C21" s="365" t="s">
        <v>443</v>
      </c>
      <c r="D21" s="366" t="s">
        <v>795</v>
      </c>
      <c r="E21" s="366"/>
      <c r="F21" s="388">
        <v>31685.41</v>
      </c>
    </row>
    <row r="22" spans="2:6" s="48" customFormat="1" ht="24.75" customHeight="1">
      <c r="B22" s="552"/>
      <c r="C22" s="369" t="s">
        <v>729</v>
      </c>
      <c r="D22" s="370"/>
      <c r="E22" s="370"/>
      <c r="F22" s="389">
        <f>F11+F12+F16+F17+F20+F21</f>
        <v>3172820.5500000003</v>
      </c>
    </row>
    <row r="23" spans="2:6" s="48" customFormat="1" ht="24.75" customHeight="1">
      <c r="B23" s="32"/>
      <c r="C23" s="56"/>
      <c r="D23" s="32"/>
      <c r="E23" s="32"/>
      <c r="F23" s="32"/>
    </row>
    <row r="24" spans="2:6" s="48" customFormat="1" ht="24.75" customHeight="1">
      <c r="B24" s="32" t="str">
        <f>'Биланс успеха'!B89</f>
        <v>Датум: 29. aприл  2021. године</v>
      </c>
      <c r="C24" s="32"/>
      <c r="D24" s="32"/>
      <c r="E24" s="32"/>
      <c r="F24" s="32"/>
    </row>
    <row r="25" spans="2:6" s="48" customFormat="1" ht="24.75" customHeight="1">
      <c r="B25" s="32"/>
      <c r="C25" s="56"/>
      <c r="D25" s="32"/>
      <c r="E25" s="87"/>
      <c r="F25" s="32"/>
    </row>
    <row r="26" spans="2:6" s="48" customFormat="1" ht="24.75" customHeight="1">
      <c r="B26" s="32"/>
      <c r="C26" s="56"/>
      <c r="D26" s="87" t="s">
        <v>76</v>
      </c>
      <c r="E26" s="32"/>
      <c r="F26" s="32" t="s">
        <v>657</v>
      </c>
    </row>
    <row r="27" spans="2:6" s="48" customFormat="1" ht="24.75" customHeight="1">
      <c r="B27" s="32"/>
      <c r="C27" s="56"/>
      <c r="D27" s="32"/>
      <c r="E27" s="32"/>
      <c r="F27" s="32"/>
    </row>
    <row r="28" spans="2:6" s="48" customFormat="1" ht="24.75" customHeight="1">
      <c r="B28" s="32"/>
      <c r="C28" s="56"/>
      <c r="D28" s="32"/>
      <c r="E28" s="32"/>
      <c r="F28" s="32"/>
    </row>
    <row r="29" spans="2:6" s="48" customFormat="1" ht="24.75" customHeight="1">
      <c r="B29" s="32"/>
      <c r="C29" s="56"/>
      <c r="D29" s="32"/>
      <c r="E29" s="32"/>
      <c r="F29" s="32"/>
    </row>
    <row r="30" spans="2:6" s="48" customFormat="1" ht="24.75" customHeight="1">
      <c r="B30" s="2"/>
      <c r="C30" s="8"/>
      <c r="D30" s="2"/>
      <c r="E30" s="2"/>
      <c r="F30" s="2"/>
    </row>
    <row r="31" spans="2:6" s="48" customFormat="1" ht="24.75" customHeight="1">
      <c r="B31" s="2"/>
      <c r="C31" s="8"/>
      <c r="D31" s="2"/>
      <c r="E31" s="2"/>
      <c r="F31" s="2"/>
    </row>
    <row r="32" spans="2:6" s="48" customFormat="1" ht="24.75" customHeight="1">
      <c r="B32" s="2"/>
      <c r="C32" s="8"/>
      <c r="D32" s="2"/>
      <c r="E32" s="2"/>
      <c r="F32" s="2"/>
    </row>
    <row r="33" spans="2:6" s="48" customFormat="1" ht="24.75" customHeight="1">
      <c r="B33" s="2"/>
      <c r="C33" s="8"/>
      <c r="D33" s="2"/>
      <c r="E33" s="2"/>
      <c r="F33" s="2"/>
    </row>
    <row r="34" spans="2:6" s="48" customFormat="1" ht="24.75" customHeight="1">
      <c r="B34" s="2"/>
      <c r="C34" s="8"/>
      <c r="D34" s="2"/>
      <c r="E34" s="2"/>
      <c r="F34" s="2"/>
    </row>
    <row r="35" spans="2:6" s="48" customFormat="1" ht="24.75" customHeight="1">
      <c r="B35" s="2"/>
      <c r="C35" s="8"/>
      <c r="D35" s="2"/>
      <c r="E35" s="2"/>
      <c r="F35" s="2"/>
    </row>
    <row r="36" spans="2:6" s="48" customFormat="1" ht="24.75" customHeight="1">
      <c r="B36" s="2"/>
      <c r="C36" s="8"/>
      <c r="D36" s="2"/>
      <c r="E36" s="2"/>
      <c r="F36" s="2"/>
    </row>
    <row r="37" spans="2:6" s="48" customFormat="1" ht="24.75" customHeight="1">
      <c r="B37" s="2"/>
      <c r="C37" s="8"/>
      <c r="D37" s="2"/>
      <c r="E37" s="2"/>
      <c r="F37" s="2"/>
    </row>
    <row r="38" spans="2:6" s="48" customFormat="1" ht="24.75" customHeight="1">
      <c r="B38" s="2"/>
      <c r="C38" s="8"/>
      <c r="D38" s="2"/>
      <c r="E38" s="2"/>
      <c r="F38" s="2"/>
    </row>
    <row r="39" spans="2:6" s="48" customFormat="1" ht="24.75" customHeight="1">
      <c r="B39" s="2"/>
      <c r="C39" s="8"/>
      <c r="D39" s="2"/>
      <c r="E39" s="2"/>
      <c r="F39" s="2"/>
    </row>
    <row r="40" spans="2:6" s="48" customFormat="1" ht="24.75" customHeight="1">
      <c r="B40" s="2"/>
      <c r="C40" s="8"/>
      <c r="D40" s="2"/>
      <c r="E40" s="2"/>
      <c r="F40" s="2"/>
    </row>
    <row r="41" spans="2:6" s="48" customFormat="1" ht="24.75" customHeight="1">
      <c r="B41" s="2"/>
      <c r="C41" s="8"/>
      <c r="D41" s="2"/>
      <c r="E41" s="2"/>
      <c r="F41" s="2"/>
    </row>
    <row r="42" spans="2:6" s="48" customFormat="1" ht="24.75" customHeight="1">
      <c r="B42" s="2"/>
      <c r="C42" s="8"/>
      <c r="D42" s="2"/>
      <c r="E42" s="2"/>
      <c r="F42" s="2"/>
    </row>
    <row r="43" spans="2:6" s="48" customFormat="1" ht="24.75" customHeight="1">
      <c r="B43" s="2"/>
      <c r="C43" s="8"/>
      <c r="D43" s="2"/>
      <c r="E43" s="2"/>
      <c r="F43" s="2"/>
    </row>
    <row r="44" spans="2:6" s="48" customFormat="1" ht="24.75" customHeight="1">
      <c r="B44" s="2"/>
      <c r="C44" s="8"/>
      <c r="D44" s="2"/>
      <c r="E44" s="2"/>
      <c r="F44" s="2"/>
    </row>
    <row r="45" spans="2:6" s="48" customFormat="1" ht="24.75" customHeight="1">
      <c r="B45" s="2"/>
      <c r="C45" s="8"/>
      <c r="D45" s="2"/>
      <c r="E45" s="2"/>
      <c r="F45" s="2"/>
    </row>
    <row r="46" spans="2:6" s="48" customFormat="1" ht="24.75" customHeight="1">
      <c r="B46" s="2"/>
      <c r="C46" s="8"/>
      <c r="D46" s="2"/>
      <c r="E46" s="2"/>
      <c r="F46" s="2"/>
    </row>
    <row r="47" spans="2:6" s="48" customFormat="1" ht="24.75" customHeight="1">
      <c r="B47" s="2"/>
      <c r="C47" s="8"/>
      <c r="D47" s="2"/>
      <c r="E47" s="2"/>
      <c r="F47" s="2"/>
    </row>
    <row r="48" spans="2:6" s="48" customFormat="1" ht="24.75" customHeight="1">
      <c r="B48" s="2"/>
      <c r="C48" s="8"/>
      <c r="D48" s="2"/>
      <c r="E48" s="2"/>
      <c r="F48" s="2"/>
    </row>
    <row r="49" spans="2:6" s="48" customFormat="1" ht="24.75" customHeight="1">
      <c r="B49" s="2"/>
      <c r="C49" s="8"/>
      <c r="D49" s="2"/>
      <c r="E49" s="2"/>
      <c r="F49" s="2"/>
    </row>
    <row r="50" spans="2:6" s="48" customFormat="1" ht="24.75" customHeight="1">
      <c r="B50" s="2"/>
      <c r="C50" s="8"/>
      <c r="D50" s="2"/>
      <c r="E50" s="2"/>
      <c r="F50" s="2"/>
    </row>
    <row r="51" spans="2:6" s="48" customFormat="1" ht="24.75" customHeight="1">
      <c r="B51" s="2"/>
      <c r="C51" s="8"/>
      <c r="D51" s="2"/>
      <c r="E51" s="2"/>
      <c r="F51" s="2"/>
    </row>
    <row r="52" spans="2:6" s="48" customFormat="1" ht="24.75" customHeight="1">
      <c r="B52" s="2"/>
      <c r="C52" s="8"/>
      <c r="D52" s="2"/>
      <c r="E52" s="2"/>
      <c r="F52" s="2"/>
    </row>
    <row r="53" spans="2:6" s="48" customFormat="1" ht="24.75" customHeight="1">
      <c r="B53" s="2"/>
      <c r="C53" s="8"/>
      <c r="D53" s="2"/>
      <c r="E53" s="2"/>
      <c r="F53" s="2"/>
    </row>
    <row r="54" spans="2:6" s="48" customFormat="1" ht="24.75" customHeight="1">
      <c r="B54" s="2"/>
      <c r="C54" s="8"/>
      <c r="D54" s="2"/>
      <c r="E54" s="2"/>
      <c r="F54" s="2"/>
    </row>
    <row r="55" spans="2:6" s="48" customFormat="1" ht="24.75" customHeight="1">
      <c r="B55" s="2"/>
      <c r="C55" s="8"/>
      <c r="D55" s="2"/>
      <c r="E55" s="2"/>
      <c r="F55" s="2"/>
    </row>
    <row r="56" spans="2:6" s="48" customFormat="1" ht="24.75" customHeight="1">
      <c r="B56" s="2"/>
      <c r="C56" s="8"/>
      <c r="D56" s="2"/>
      <c r="E56" s="2"/>
      <c r="F56" s="2"/>
    </row>
    <row r="57" spans="2:6" s="32" customFormat="1" ht="24.75" customHeight="1">
      <c r="B57" s="2"/>
      <c r="C57" s="8"/>
      <c r="D57" s="2"/>
      <c r="E57" s="2"/>
      <c r="F57" s="2"/>
    </row>
    <row r="58" spans="2:10" s="48" customFormat="1" ht="24.75" customHeight="1">
      <c r="B58" s="2"/>
      <c r="C58" s="8"/>
      <c r="D58" s="2"/>
      <c r="E58" s="2"/>
      <c r="F58" s="2"/>
      <c r="G58" s="91"/>
      <c r="H58" s="91"/>
      <c r="I58" s="91"/>
      <c r="J58" s="91"/>
    </row>
    <row r="59" spans="2:10" s="48" customFormat="1" ht="24.75" customHeight="1">
      <c r="B59" s="2"/>
      <c r="C59" s="8"/>
      <c r="D59" s="2"/>
      <c r="E59" s="2"/>
      <c r="F59" s="2"/>
      <c r="G59" s="91"/>
      <c r="H59" s="91"/>
      <c r="I59" s="91"/>
      <c r="J59" s="91"/>
    </row>
    <row r="60" spans="2:6" s="48" customFormat="1" ht="24.75" customHeight="1">
      <c r="B60" s="2"/>
      <c r="C60" s="8"/>
      <c r="D60" s="2"/>
      <c r="E60" s="2"/>
      <c r="F60" s="2"/>
    </row>
    <row r="61" spans="2:6" s="48" customFormat="1" ht="24.75" customHeight="1">
      <c r="B61" s="2"/>
      <c r="C61" s="8"/>
      <c r="D61" s="2"/>
      <c r="E61" s="2"/>
      <c r="F61" s="2"/>
    </row>
    <row r="62" spans="2:6" s="48" customFormat="1" ht="24.75" customHeight="1">
      <c r="B62" s="2"/>
      <c r="C62" s="8"/>
      <c r="D62" s="2"/>
      <c r="E62" s="2"/>
      <c r="F62" s="2"/>
    </row>
    <row r="63" spans="2:6" s="48" customFormat="1" ht="24.75" customHeight="1">
      <c r="B63" s="2"/>
      <c r="C63" s="8"/>
      <c r="D63" s="2"/>
      <c r="E63" s="2"/>
      <c r="F63" s="2"/>
    </row>
    <row r="64" spans="2:6" s="48" customFormat="1" ht="24.75" customHeight="1">
      <c r="B64" s="2"/>
      <c r="C64" s="8"/>
      <c r="D64" s="2"/>
      <c r="E64" s="2"/>
      <c r="F64" s="2"/>
    </row>
    <row r="65" spans="2:6" s="48" customFormat="1" ht="24.75" customHeight="1">
      <c r="B65" s="2"/>
      <c r="C65" s="8"/>
      <c r="D65" s="2"/>
      <c r="E65" s="2"/>
      <c r="F65" s="2"/>
    </row>
    <row r="66" spans="2:6" s="48" customFormat="1" ht="24.75" customHeight="1">
      <c r="B66" s="2"/>
      <c r="C66" s="8"/>
      <c r="D66" s="2"/>
      <c r="E66" s="2"/>
      <c r="F66" s="2"/>
    </row>
    <row r="67" spans="2:6" s="48" customFormat="1" ht="24.75" customHeight="1">
      <c r="B67" s="2"/>
      <c r="C67" s="8"/>
      <c r="D67" s="2"/>
      <c r="E67" s="2"/>
      <c r="F67" s="2"/>
    </row>
    <row r="68" spans="2:6" s="32" customFormat="1" ht="15.75">
      <c r="B68" s="2"/>
      <c r="C68" s="8"/>
      <c r="D68" s="2"/>
      <c r="E68" s="2"/>
      <c r="F68" s="2"/>
    </row>
    <row r="69" spans="2:6" s="32" customFormat="1" ht="15.75">
      <c r="B69" s="2"/>
      <c r="C69" s="8"/>
      <c r="D69" s="2"/>
      <c r="E69" s="2"/>
      <c r="F69" s="2"/>
    </row>
    <row r="70" spans="2:6" s="32" customFormat="1" ht="15.75">
      <c r="B70" s="2"/>
      <c r="C70" s="8"/>
      <c r="D70" s="2"/>
      <c r="E70" s="2"/>
      <c r="F70" s="2"/>
    </row>
    <row r="71" spans="2:8" s="32" customFormat="1" ht="15.75">
      <c r="B71" s="2"/>
      <c r="C71" s="8"/>
      <c r="D71" s="2"/>
      <c r="E71" s="2"/>
      <c r="F71" s="2"/>
      <c r="G71" s="176"/>
      <c r="H71" s="175"/>
    </row>
    <row r="72" spans="2:8" s="32" customFormat="1" ht="15.75">
      <c r="B72" s="2"/>
      <c r="C72" s="8"/>
      <c r="D72" s="2"/>
      <c r="E72" s="2"/>
      <c r="F72" s="2"/>
      <c r="G72" s="175"/>
      <c r="H72" s="175"/>
    </row>
    <row r="73" spans="2:6" s="32" customFormat="1" ht="15.75">
      <c r="B73" s="2"/>
      <c r="C73" s="8"/>
      <c r="D73" s="2"/>
      <c r="E73" s="2"/>
      <c r="F73" s="2"/>
    </row>
    <row r="74" spans="2:6" s="32" customFormat="1" ht="15.75">
      <c r="B74" s="2"/>
      <c r="C74" s="8"/>
      <c r="D74" s="2"/>
      <c r="E74" s="2"/>
      <c r="F74" s="2"/>
    </row>
  </sheetData>
  <sheetProtection/>
  <mergeCells count="2">
    <mergeCell ref="B7:F7"/>
    <mergeCell ref="B11:B22"/>
  </mergeCells>
  <printOptions/>
  <pageMargins left="0.25" right="0.25" top="0.75" bottom="0.75" header="0.3" footer="0.3"/>
  <pageSetup orientation="portrait" scale="35" r:id="rId1"/>
</worksheet>
</file>

<file path=xl/worksheets/sheet12.xml><?xml version="1.0" encoding="utf-8"?>
<worksheet xmlns="http://schemas.openxmlformats.org/spreadsheetml/2006/main" xmlns:r="http://schemas.openxmlformats.org/officeDocument/2006/relationships">
  <sheetPr>
    <tabColor rgb="FF00B050"/>
  </sheetPr>
  <dimension ref="A1:M68"/>
  <sheetViews>
    <sheetView zoomScalePageLayoutView="0" workbookViewId="0" topLeftCell="A10">
      <selection activeCell="F68" sqref="F68"/>
    </sheetView>
  </sheetViews>
  <sheetFormatPr defaultColWidth="9.140625" defaultRowHeight="12.75"/>
  <cols>
    <col min="1" max="1" width="6.57421875" style="0" customWidth="1"/>
    <col min="2" max="2" width="26.7109375" style="0" customWidth="1"/>
    <col min="3" max="3" width="9.28125" style="0" customWidth="1"/>
    <col min="4" max="4" width="20.00390625" style="0" customWidth="1"/>
    <col min="5" max="5" width="10.00390625" style="0" customWidth="1"/>
    <col min="6" max="6" width="14.421875" style="0" customWidth="1"/>
    <col min="7" max="7" width="11.28125" style="0" customWidth="1"/>
    <col min="8" max="8" width="14.57421875" style="0" customWidth="1"/>
    <col min="9" max="9" width="12.7109375" style="0" customWidth="1"/>
    <col min="10" max="10" width="15.57421875" style="0" customWidth="1"/>
    <col min="11" max="11" width="13.7109375" style="0" customWidth="1"/>
    <col min="12" max="12" width="14.28125" style="0" customWidth="1"/>
    <col min="13" max="17" width="13.7109375" style="0" customWidth="1"/>
  </cols>
  <sheetData>
    <row r="1" spans="2:12" s="211" customFormat="1" ht="15.75">
      <c r="B1" s="55" t="s">
        <v>754</v>
      </c>
      <c r="C1" s="32" t="s">
        <v>753</v>
      </c>
      <c r="L1" s="212" t="s">
        <v>637</v>
      </c>
    </row>
    <row r="2" spans="2:3" s="211" customFormat="1" ht="15.75">
      <c r="B2" s="55" t="s">
        <v>755</v>
      </c>
      <c r="C2" s="56" t="s">
        <v>756</v>
      </c>
    </row>
    <row r="3" spans="1:12" s="211" customFormat="1" ht="15.75" customHeight="1">
      <c r="A3" s="556" t="s">
        <v>647</v>
      </c>
      <c r="B3" s="556"/>
      <c r="C3" s="556"/>
      <c r="D3" s="556"/>
      <c r="E3" s="556"/>
      <c r="F3" s="556"/>
      <c r="G3" s="556"/>
      <c r="H3" s="556"/>
      <c r="I3" s="556"/>
      <c r="J3" s="556"/>
      <c r="K3" s="556"/>
      <c r="L3" s="556"/>
    </row>
    <row r="4" s="211" customFormat="1" ht="15"/>
    <row r="5" s="211" customFormat="1" ht="15.75" thickBot="1">
      <c r="G5" s="213" t="s">
        <v>752</v>
      </c>
    </row>
    <row r="6" spans="1:12" s="211" customFormat="1" ht="94.5" customHeight="1" thickBot="1">
      <c r="A6" s="214" t="s">
        <v>615</v>
      </c>
      <c r="B6" s="555" t="s">
        <v>740</v>
      </c>
      <c r="C6" s="555"/>
      <c r="D6" s="555"/>
      <c r="E6" s="555"/>
      <c r="F6" s="555"/>
      <c r="G6" s="555"/>
      <c r="H6" s="215" t="s">
        <v>751</v>
      </c>
      <c r="I6" s="216" t="s">
        <v>741</v>
      </c>
      <c r="J6" s="216" t="s">
        <v>742</v>
      </c>
      <c r="K6" s="216" t="s">
        <v>743</v>
      </c>
      <c r="L6" s="215" t="s">
        <v>793</v>
      </c>
    </row>
    <row r="7" spans="1:12" s="211" customFormat="1" ht="15" customHeight="1">
      <c r="A7" s="187">
        <v>1</v>
      </c>
      <c r="B7" s="553" t="s">
        <v>781</v>
      </c>
      <c r="C7" s="553"/>
      <c r="D7" s="553"/>
      <c r="E7" s="553"/>
      <c r="F7" s="553"/>
      <c r="G7" s="553"/>
      <c r="H7" s="217">
        <v>1</v>
      </c>
      <c r="I7" s="218">
        <v>2016</v>
      </c>
      <c r="J7" s="218">
        <v>2018</v>
      </c>
      <c r="K7" s="219">
        <v>56000</v>
      </c>
      <c r="L7" s="220"/>
    </row>
    <row r="8" spans="1:12" s="211" customFormat="1" ht="15" customHeight="1">
      <c r="A8" s="187">
        <v>2</v>
      </c>
      <c r="B8" s="553" t="s">
        <v>782</v>
      </c>
      <c r="C8" s="553"/>
      <c r="D8" s="553"/>
      <c r="E8" s="553"/>
      <c r="F8" s="553"/>
      <c r="G8" s="553"/>
      <c r="H8" s="221">
        <v>1.4</v>
      </c>
      <c r="I8" s="222">
        <v>2015</v>
      </c>
      <c r="J8" s="222">
        <v>2018</v>
      </c>
      <c r="K8" s="223">
        <v>54000</v>
      </c>
      <c r="L8" s="224">
        <v>14900</v>
      </c>
    </row>
    <row r="9" spans="1:12" s="211" customFormat="1" ht="15" customHeight="1">
      <c r="A9" s="187">
        <v>3</v>
      </c>
      <c r="B9" s="553" t="s">
        <v>783</v>
      </c>
      <c r="C9" s="553"/>
      <c r="D9" s="553"/>
      <c r="E9" s="553"/>
      <c r="F9" s="553"/>
      <c r="G9" s="553"/>
      <c r="H9" s="221">
        <v>1</v>
      </c>
      <c r="I9" s="222" t="s">
        <v>784</v>
      </c>
      <c r="J9" s="222" t="s">
        <v>785</v>
      </c>
      <c r="K9" s="223">
        <v>30000</v>
      </c>
      <c r="L9" s="224"/>
    </row>
    <row r="10" spans="1:12" s="211" customFormat="1" ht="15" customHeight="1">
      <c r="A10" s="187">
        <v>4</v>
      </c>
      <c r="B10" s="553" t="s">
        <v>787</v>
      </c>
      <c r="C10" s="553"/>
      <c r="D10" s="553"/>
      <c r="E10" s="553"/>
      <c r="F10" s="553"/>
      <c r="G10" s="553"/>
      <c r="H10" s="221">
        <v>1.4</v>
      </c>
      <c r="I10" s="222" t="s">
        <v>784</v>
      </c>
      <c r="J10" s="222" t="s">
        <v>786</v>
      </c>
      <c r="K10" s="223">
        <v>70000</v>
      </c>
      <c r="L10" s="224"/>
    </row>
    <row r="11" spans="1:12" s="211" customFormat="1" ht="15" customHeight="1">
      <c r="A11" s="187">
        <v>5</v>
      </c>
      <c r="B11" s="553" t="s">
        <v>788</v>
      </c>
      <c r="C11" s="553"/>
      <c r="D11" s="553"/>
      <c r="E11" s="553"/>
      <c r="F11" s="553"/>
      <c r="G11" s="553"/>
      <c r="H11" s="221">
        <v>1</v>
      </c>
      <c r="I11" s="222" t="s">
        <v>789</v>
      </c>
      <c r="J11" s="222" t="s">
        <v>785</v>
      </c>
      <c r="K11" s="223">
        <v>43000</v>
      </c>
      <c r="L11" s="224">
        <v>5000</v>
      </c>
    </row>
    <row r="12" spans="1:12" s="211" customFormat="1" ht="15" customHeight="1">
      <c r="A12" s="187">
        <v>6</v>
      </c>
      <c r="B12" s="565" t="s">
        <v>790</v>
      </c>
      <c r="C12" s="565"/>
      <c r="D12" s="565"/>
      <c r="E12" s="565"/>
      <c r="F12" s="565"/>
      <c r="G12" s="565"/>
      <c r="H12" s="221">
        <v>1</v>
      </c>
      <c r="I12" s="222" t="s">
        <v>789</v>
      </c>
      <c r="J12" s="222" t="s">
        <v>785</v>
      </c>
      <c r="K12" s="223">
        <v>25000</v>
      </c>
      <c r="L12" s="224"/>
    </row>
    <row r="13" spans="1:12" s="211" customFormat="1" ht="15" customHeight="1" thickBot="1">
      <c r="A13" s="187">
        <v>7</v>
      </c>
      <c r="B13" s="553" t="s">
        <v>791</v>
      </c>
      <c r="C13" s="553"/>
      <c r="D13" s="553"/>
      <c r="E13" s="553"/>
      <c r="F13" s="553"/>
      <c r="G13" s="553"/>
      <c r="H13" s="225">
        <v>3</v>
      </c>
      <c r="I13" s="226" t="s">
        <v>784</v>
      </c>
      <c r="J13" s="226" t="s">
        <v>785</v>
      </c>
      <c r="K13" s="227">
        <v>360000</v>
      </c>
      <c r="L13" s="228"/>
    </row>
    <row r="14" spans="1:12" s="211" customFormat="1" ht="15" customHeight="1" thickBot="1">
      <c r="A14" s="187">
        <v>8</v>
      </c>
      <c r="B14" s="553" t="s">
        <v>792</v>
      </c>
      <c r="C14" s="553"/>
      <c r="D14" s="553"/>
      <c r="E14" s="553"/>
      <c r="F14" s="553"/>
      <c r="G14" s="553"/>
      <c r="H14" s="229">
        <v>1</v>
      </c>
      <c r="I14" s="230" t="s">
        <v>784</v>
      </c>
      <c r="J14" s="230" t="s">
        <v>784</v>
      </c>
      <c r="K14" s="231">
        <v>8000</v>
      </c>
      <c r="L14" s="232"/>
    </row>
    <row r="15" spans="1:12" s="211" customFormat="1" ht="15.75" thickBot="1">
      <c r="A15" s="554" t="s">
        <v>744</v>
      </c>
      <c r="B15" s="554"/>
      <c r="C15" s="554"/>
      <c r="D15" s="554"/>
      <c r="E15" s="554"/>
      <c r="F15" s="554"/>
      <c r="G15" s="554"/>
      <c r="H15" s="233"/>
      <c r="I15" s="234"/>
      <c r="J15" s="235"/>
      <c r="K15" s="236">
        <f>SUM(K7:K14)</f>
        <v>646000</v>
      </c>
      <c r="L15" s="236">
        <f>SUM(L7:L14)</f>
        <v>19900</v>
      </c>
    </row>
    <row r="16" spans="1:4" s="211" customFormat="1" ht="15">
      <c r="A16" s="213"/>
      <c r="B16" s="213"/>
      <c r="C16" s="237"/>
      <c r="D16" s="237"/>
    </row>
    <row r="17" spans="1:4" s="211" customFormat="1" ht="15">
      <c r="A17" s="210" t="s">
        <v>799</v>
      </c>
      <c r="B17" s="213"/>
      <c r="C17" s="237"/>
      <c r="D17" s="237"/>
    </row>
    <row r="18" spans="1:12" s="211" customFormat="1" ht="15.75" thickBot="1">
      <c r="A18" s="238"/>
      <c r="B18" s="238"/>
      <c r="C18" s="238"/>
      <c r="D18" s="238"/>
      <c r="E18" s="238"/>
      <c r="F18" s="238"/>
      <c r="G18" s="238"/>
      <c r="H18" s="238"/>
      <c r="L18" s="239" t="s">
        <v>752</v>
      </c>
    </row>
    <row r="19" spans="1:12" s="211" customFormat="1" ht="15">
      <c r="A19" s="561" t="s">
        <v>801</v>
      </c>
      <c r="B19" s="563" t="s">
        <v>740</v>
      </c>
      <c r="C19" s="557" t="s">
        <v>745</v>
      </c>
      <c r="D19" s="558"/>
      <c r="E19" s="557" t="s">
        <v>847</v>
      </c>
      <c r="F19" s="558"/>
      <c r="G19" s="557" t="s">
        <v>848</v>
      </c>
      <c r="H19" s="558"/>
      <c r="I19" s="559" t="s">
        <v>849</v>
      </c>
      <c r="J19" s="560"/>
      <c r="K19" s="559" t="s">
        <v>850</v>
      </c>
      <c r="L19" s="560"/>
    </row>
    <row r="20" spans="1:12" s="211" customFormat="1" ht="22.5" customHeight="1">
      <c r="A20" s="562"/>
      <c r="B20" s="564"/>
      <c r="C20" s="433" t="s">
        <v>747</v>
      </c>
      <c r="D20" s="335" t="s">
        <v>746</v>
      </c>
      <c r="E20" s="433" t="s">
        <v>747</v>
      </c>
      <c r="F20" s="335" t="s">
        <v>746</v>
      </c>
      <c r="G20" s="433" t="s">
        <v>747</v>
      </c>
      <c r="H20" s="335" t="s">
        <v>746</v>
      </c>
      <c r="I20" s="433" t="s">
        <v>747</v>
      </c>
      <c r="J20" s="335" t="s">
        <v>746</v>
      </c>
      <c r="K20" s="433" t="s">
        <v>747</v>
      </c>
      <c r="L20" s="335" t="s">
        <v>746</v>
      </c>
    </row>
    <row r="21" spans="1:13" s="211" customFormat="1" ht="30.75" customHeight="1">
      <c r="A21" s="448" t="s">
        <v>812</v>
      </c>
      <c r="B21" s="428" t="s">
        <v>851</v>
      </c>
      <c r="C21" s="434">
        <v>2083</v>
      </c>
      <c r="D21" s="435"/>
      <c r="E21" s="443">
        <v>500</v>
      </c>
      <c r="F21" s="435"/>
      <c r="G21" s="443">
        <v>1083</v>
      </c>
      <c r="H21" s="435"/>
      <c r="I21" s="443">
        <v>1583</v>
      </c>
      <c r="J21" s="441"/>
      <c r="K21" s="434">
        <v>2083</v>
      </c>
      <c r="L21" s="435"/>
      <c r="M21" s="334"/>
    </row>
    <row r="22" spans="1:13" s="211" customFormat="1" ht="47.25">
      <c r="A22" s="449" t="s">
        <v>813</v>
      </c>
      <c r="B22" s="429" t="s">
        <v>853</v>
      </c>
      <c r="C22" s="436">
        <v>333</v>
      </c>
      <c r="D22" s="435"/>
      <c r="E22" s="436">
        <v>100</v>
      </c>
      <c r="F22" s="435"/>
      <c r="G22" s="436">
        <v>200</v>
      </c>
      <c r="H22" s="435"/>
      <c r="I22" s="436">
        <v>300</v>
      </c>
      <c r="J22" s="441"/>
      <c r="K22" s="436">
        <v>333</v>
      </c>
      <c r="L22" s="435"/>
      <c r="M22" s="334"/>
    </row>
    <row r="23" spans="1:13" s="211" customFormat="1" ht="47.25">
      <c r="A23" s="568" t="s">
        <v>814</v>
      </c>
      <c r="B23" s="430" t="s">
        <v>852</v>
      </c>
      <c r="C23" s="437">
        <v>13083</v>
      </c>
      <c r="D23" s="438"/>
      <c r="E23" s="437"/>
      <c r="F23" s="438"/>
      <c r="G23" s="437">
        <v>3700</v>
      </c>
      <c r="H23" s="438"/>
      <c r="I23" s="437">
        <v>9283</v>
      </c>
      <c r="J23" s="438"/>
      <c r="K23" s="437">
        <v>13083</v>
      </c>
      <c r="L23" s="438"/>
      <c r="M23" s="334"/>
    </row>
    <row r="24" spans="1:13" s="211" customFormat="1" ht="47.25">
      <c r="A24" s="569"/>
      <c r="B24" s="430" t="s">
        <v>854</v>
      </c>
      <c r="C24" s="437">
        <v>8700</v>
      </c>
      <c r="D24" s="438"/>
      <c r="E24" s="437">
        <v>1400</v>
      </c>
      <c r="F24" s="438"/>
      <c r="G24" s="437">
        <v>1900</v>
      </c>
      <c r="H24" s="438"/>
      <c r="I24" s="437">
        <v>6500</v>
      </c>
      <c r="J24" s="438"/>
      <c r="K24" s="437">
        <v>8700</v>
      </c>
      <c r="L24" s="438"/>
      <c r="M24" s="334"/>
    </row>
    <row r="25" spans="1:13" s="211" customFormat="1" ht="47.25">
      <c r="A25" s="570" t="s">
        <v>857</v>
      </c>
      <c r="B25" s="431" t="s">
        <v>855</v>
      </c>
      <c r="C25" s="439">
        <v>3700</v>
      </c>
      <c r="D25" s="440"/>
      <c r="E25" s="439"/>
      <c r="F25" s="440"/>
      <c r="G25" s="439">
        <v>3700</v>
      </c>
      <c r="H25" s="440"/>
      <c r="I25" s="439">
        <v>3700</v>
      </c>
      <c r="J25" s="440"/>
      <c r="K25" s="439">
        <v>3700</v>
      </c>
      <c r="L25" s="440"/>
      <c r="M25" s="334"/>
    </row>
    <row r="26" spans="1:13" s="211" customFormat="1" ht="63">
      <c r="A26" s="571"/>
      <c r="B26" s="431" t="s">
        <v>856</v>
      </c>
      <c r="C26" s="439">
        <v>500</v>
      </c>
      <c r="D26" s="440"/>
      <c r="E26" s="439"/>
      <c r="F26" s="440"/>
      <c r="G26" s="439">
        <v>500</v>
      </c>
      <c r="H26" s="440"/>
      <c r="I26" s="439">
        <v>500</v>
      </c>
      <c r="J26" s="440"/>
      <c r="K26" s="439">
        <v>500</v>
      </c>
      <c r="L26" s="440"/>
      <c r="M26" s="334"/>
    </row>
    <row r="27" spans="1:13" s="211" customFormat="1" ht="47.25">
      <c r="A27" s="570" t="s">
        <v>860</v>
      </c>
      <c r="B27" s="431" t="s">
        <v>858</v>
      </c>
      <c r="C27" s="439">
        <v>1200</v>
      </c>
      <c r="D27" s="440"/>
      <c r="E27" s="439"/>
      <c r="F27" s="440"/>
      <c r="G27" s="439"/>
      <c r="H27" s="440"/>
      <c r="I27" s="439">
        <v>1200</v>
      </c>
      <c r="J27" s="440"/>
      <c r="K27" s="439">
        <v>1200</v>
      </c>
      <c r="L27" s="440"/>
      <c r="M27" s="334"/>
    </row>
    <row r="28" spans="1:13" s="211" customFormat="1" ht="63">
      <c r="A28" s="571"/>
      <c r="B28" s="431" t="s">
        <v>859</v>
      </c>
      <c r="C28" s="439">
        <v>1000</v>
      </c>
      <c r="D28" s="440"/>
      <c r="E28" s="439"/>
      <c r="F28" s="440"/>
      <c r="G28" s="439"/>
      <c r="H28" s="440"/>
      <c r="I28" s="439">
        <v>1000</v>
      </c>
      <c r="J28" s="440"/>
      <c r="K28" s="439">
        <v>1000</v>
      </c>
      <c r="L28" s="440"/>
      <c r="M28" s="334"/>
    </row>
    <row r="29" spans="1:13" s="211" customFormat="1" ht="49.5" customHeight="1">
      <c r="A29" s="570" t="s">
        <v>863</v>
      </c>
      <c r="B29" s="431" t="s">
        <v>861</v>
      </c>
      <c r="C29" s="439">
        <v>3853</v>
      </c>
      <c r="D29" s="440"/>
      <c r="E29" s="439"/>
      <c r="F29" s="440"/>
      <c r="G29" s="439"/>
      <c r="H29" s="440"/>
      <c r="I29" s="439">
        <v>3853</v>
      </c>
      <c r="J29" s="440"/>
      <c r="K29" s="439">
        <v>3853</v>
      </c>
      <c r="L29" s="440"/>
      <c r="M29" s="334"/>
    </row>
    <row r="30" spans="1:13" s="211" customFormat="1" ht="63">
      <c r="A30" s="571"/>
      <c r="B30" s="431" t="s">
        <v>862</v>
      </c>
      <c r="C30" s="439">
        <v>700</v>
      </c>
      <c r="D30" s="440"/>
      <c r="E30" s="439"/>
      <c r="F30" s="440"/>
      <c r="G30" s="439"/>
      <c r="H30" s="440"/>
      <c r="I30" s="439">
        <v>700</v>
      </c>
      <c r="J30" s="440"/>
      <c r="K30" s="439">
        <v>700</v>
      </c>
      <c r="L30" s="440"/>
      <c r="M30" s="334"/>
    </row>
    <row r="31" spans="1:13" s="211" customFormat="1" ht="78.75">
      <c r="A31" s="450" t="s">
        <v>865</v>
      </c>
      <c r="B31" s="431" t="s">
        <v>864</v>
      </c>
      <c r="C31" s="439">
        <v>1200</v>
      </c>
      <c r="D31" s="440"/>
      <c r="E31" s="439"/>
      <c r="F31" s="440"/>
      <c r="G31" s="439"/>
      <c r="H31" s="440"/>
      <c r="I31" s="439"/>
      <c r="J31" s="440"/>
      <c r="K31" s="439">
        <v>1200</v>
      </c>
      <c r="L31" s="440"/>
      <c r="M31" s="334"/>
    </row>
    <row r="32" spans="1:13" s="211" customFormat="1" ht="78.75">
      <c r="A32" s="450" t="s">
        <v>867</v>
      </c>
      <c r="B32" s="431" t="s">
        <v>866</v>
      </c>
      <c r="C32" s="439">
        <v>1600</v>
      </c>
      <c r="D32" s="440"/>
      <c r="E32" s="439"/>
      <c r="F32" s="440"/>
      <c r="G32" s="439"/>
      <c r="H32" s="440"/>
      <c r="I32" s="439"/>
      <c r="J32" s="440"/>
      <c r="K32" s="439">
        <v>1600</v>
      </c>
      <c r="L32" s="440"/>
      <c r="M32" s="334"/>
    </row>
    <row r="33" spans="1:13" s="211" customFormat="1" ht="47.25">
      <c r="A33" s="450" t="s">
        <v>869</v>
      </c>
      <c r="B33" s="431" t="s">
        <v>868</v>
      </c>
      <c r="C33" s="439">
        <v>1000</v>
      </c>
      <c r="D33" s="440"/>
      <c r="E33" s="439"/>
      <c r="F33" s="440"/>
      <c r="G33" s="439"/>
      <c r="H33" s="440"/>
      <c r="I33" s="439"/>
      <c r="J33" s="440"/>
      <c r="K33" s="439">
        <v>1000</v>
      </c>
      <c r="L33" s="440"/>
      <c r="M33" s="334"/>
    </row>
    <row r="34" spans="1:13" s="211" customFormat="1" ht="63">
      <c r="A34" s="570" t="s">
        <v>872</v>
      </c>
      <c r="B34" s="431" t="s">
        <v>870</v>
      </c>
      <c r="C34" s="439">
        <v>530</v>
      </c>
      <c r="D34" s="440"/>
      <c r="E34" s="439"/>
      <c r="F34" s="440"/>
      <c r="G34" s="439"/>
      <c r="H34" s="440"/>
      <c r="I34" s="439">
        <v>530</v>
      </c>
      <c r="J34" s="440"/>
      <c r="K34" s="439">
        <v>530</v>
      </c>
      <c r="L34" s="440"/>
      <c r="M34" s="334"/>
    </row>
    <row r="35" spans="1:13" s="211" customFormat="1" ht="63">
      <c r="A35" s="571"/>
      <c r="B35" s="431" t="s">
        <v>871</v>
      </c>
      <c r="C35" s="439">
        <v>2900</v>
      </c>
      <c r="D35" s="440"/>
      <c r="E35" s="439"/>
      <c r="F35" s="440"/>
      <c r="G35" s="439"/>
      <c r="H35" s="440"/>
      <c r="I35" s="439">
        <v>2900</v>
      </c>
      <c r="J35" s="440"/>
      <c r="K35" s="439">
        <v>2900</v>
      </c>
      <c r="L35" s="440"/>
      <c r="M35" s="334"/>
    </row>
    <row r="36" spans="1:13" s="211" customFormat="1" ht="94.5">
      <c r="A36" s="450" t="s">
        <v>874</v>
      </c>
      <c r="B36" s="431" t="s">
        <v>873</v>
      </c>
      <c r="C36" s="439">
        <v>1400</v>
      </c>
      <c r="D36" s="440"/>
      <c r="E36" s="439">
        <v>1400</v>
      </c>
      <c r="F36" s="440"/>
      <c r="G36" s="439">
        <v>1400</v>
      </c>
      <c r="H36" s="440"/>
      <c r="I36" s="439">
        <v>1400</v>
      </c>
      <c r="J36" s="440"/>
      <c r="K36" s="439">
        <v>1400</v>
      </c>
      <c r="L36" s="440"/>
      <c r="M36" s="334"/>
    </row>
    <row r="37" spans="1:13" s="211" customFormat="1" ht="63">
      <c r="A37" s="450" t="s">
        <v>876</v>
      </c>
      <c r="B37" s="431" t="s">
        <v>875</v>
      </c>
      <c r="C37" s="439">
        <v>2200</v>
      </c>
      <c r="D37" s="440"/>
      <c r="E37" s="439"/>
      <c r="F37" s="440"/>
      <c r="G37" s="439"/>
      <c r="H37" s="440"/>
      <c r="I37" s="439"/>
      <c r="J37" s="440"/>
      <c r="K37" s="439">
        <v>2200</v>
      </c>
      <c r="L37" s="440"/>
      <c r="M37" s="334"/>
    </row>
    <row r="38" spans="1:13" s="211" customFormat="1" ht="63">
      <c r="A38" s="449" t="s">
        <v>815</v>
      </c>
      <c r="B38" s="429" t="s">
        <v>877</v>
      </c>
      <c r="C38" s="436">
        <v>1500</v>
      </c>
      <c r="D38" s="441"/>
      <c r="E38" s="436"/>
      <c r="F38" s="441"/>
      <c r="G38" s="436"/>
      <c r="H38" s="441"/>
      <c r="I38" s="436"/>
      <c r="J38" s="441"/>
      <c r="K38" s="436">
        <v>1500</v>
      </c>
      <c r="L38" s="441"/>
      <c r="M38" s="334"/>
    </row>
    <row r="39" spans="1:13" s="211" customFormat="1" ht="94.5">
      <c r="A39" s="449" t="s">
        <v>171</v>
      </c>
      <c r="B39" s="429" t="s">
        <v>878</v>
      </c>
      <c r="C39" s="436">
        <v>1700</v>
      </c>
      <c r="D39" s="441"/>
      <c r="E39" s="436"/>
      <c r="F39" s="441"/>
      <c r="G39" s="436"/>
      <c r="H39" s="441"/>
      <c r="I39" s="436">
        <v>1700</v>
      </c>
      <c r="J39" s="441"/>
      <c r="K39" s="436">
        <v>1700</v>
      </c>
      <c r="L39" s="441"/>
      <c r="M39" s="334"/>
    </row>
    <row r="40" spans="1:13" s="211" customFormat="1" ht="63">
      <c r="A40" s="566" t="s">
        <v>172</v>
      </c>
      <c r="B40" s="429" t="s">
        <v>879</v>
      </c>
      <c r="C40" s="436">
        <v>2500</v>
      </c>
      <c r="D40" s="442">
        <v>1984</v>
      </c>
      <c r="E40" s="436">
        <v>2500</v>
      </c>
      <c r="F40" s="442">
        <v>1984</v>
      </c>
      <c r="G40" s="436">
        <v>2500</v>
      </c>
      <c r="H40" s="441"/>
      <c r="I40" s="436">
        <v>2500</v>
      </c>
      <c r="J40" s="441"/>
      <c r="K40" s="436">
        <v>2500</v>
      </c>
      <c r="L40" s="441"/>
      <c r="M40" s="334"/>
    </row>
    <row r="41" spans="1:13" s="211" customFormat="1" ht="78.75">
      <c r="A41" s="567"/>
      <c r="B41" s="429" t="s">
        <v>880</v>
      </c>
      <c r="C41" s="436">
        <v>500</v>
      </c>
      <c r="D41" s="435"/>
      <c r="E41" s="436">
        <v>500</v>
      </c>
      <c r="F41" s="435"/>
      <c r="G41" s="436">
        <v>500</v>
      </c>
      <c r="H41" s="435"/>
      <c r="I41" s="436">
        <v>500</v>
      </c>
      <c r="J41" s="441"/>
      <c r="K41" s="436">
        <v>500</v>
      </c>
      <c r="L41" s="435"/>
      <c r="M41" s="334"/>
    </row>
    <row r="42" spans="1:13" s="211" customFormat="1" ht="48" customHeight="1">
      <c r="A42" s="566" t="s">
        <v>173</v>
      </c>
      <c r="B42" s="429" t="s">
        <v>881</v>
      </c>
      <c r="C42" s="436">
        <v>1667</v>
      </c>
      <c r="D42" s="435"/>
      <c r="E42" s="436">
        <v>1667</v>
      </c>
      <c r="F42" s="435"/>
      <c r="G42" s="436">
        <v>1667</v>
      </c>
      <c r="H42" s="435"/>
      <c r="I42" s="436">
        <v>1667</v>
      </c>
      <c r="J42" s="441"/>
      <c r="K42" s="436">
        <v>1667</v>
      </c>
      <c r="L42" s="441"/>
      <c r="M42" s="334"/>
    </row>
    <row r="43" spans="1:13" s="211" customFormat="1" ht="49.5" customHeight="1">
      <c r="A43" s="567"/>
      <c r="B43" s="429" t="s">
        <v>882</v>
      </c>
      <c r="C43" s="436">
        <v>800</v>
      </c>
      <c r="D43" s="435"/>
      <c r="E43" s="436">
        <v>800</v>
      </c>
      <c r="F43" s="435"/>
      <c r="G43" s="436">
        <v>800</v>
      </c>
      <c r="H43" s="435"/>
      <c r="I43" s="436">
        <v>800</v>
      </c>
      <c r="J43" s="441"/>
      <c r="K43" s="436">
        <v>800</v>
      </c>
      <c r="L43" s="441"/>
      <c r="M43" s="334"/>
    </row>
    <row r="44" spans="1:13" s="211" customFormat="1" ht="63">
      <c r="A44" s="449" t="s">
        <v>174</v>
      </c>
      <c r="B44" s="429" t="s">
        <v>883</v>
      </c>
      <c r="C44" s="436">
        <v>333</v>
      </c>
      <c r="D44" s="435"/>
      <c r="E44" s="436"/>
      <c r="F44" s="435"/>
      <c r="G44" s="436">
        <v>333</v>
      </c>
      <c r="H44" s="435"/>
      <c r="I44" s="436">
        <v>333</v>
      </c>
      <c r="J44" s="441"/>
      <c r="K44" s="436">
        <v>333</v>
      </c>
      <c r="L44" s="441"/>
      <c r="M44" s="334"/>
    </row>
    <row r="45" spans="1:13" s="211" customFormat="1" ht="63">
      <c r="A45" s="449" t="s">
        <v>175</v>
      </c>
      <c r="B45" s="429" t="s">
        <v>884</v>
      </c>
      <c r="C45" s="436">
        <v>1583</v>
      </c>
      <c r="D45" s="435"/>
      <c r="E45" s="436"/>
      <c r="F45" s="435"/>
      <c r="G45" s="436">
        <v>1583</v>
      </c>
      <c r="H45" s="435"/>
      <c r="I45" s="436">
        <v>1583</v>
      </c>
      <c r="J45" s="441"/>
      <c r="K45" s="436">
        <v>1583</v>
      </c>
      <c r="L45" s="435"/>
      <c r="M45" s="334"/>
    </row>
    <row r="46" spans="1:13" s="211" customFormat="1" ht="47.25">
      <c r="A46" s="451" t="s">
        <v>176</v>
      </c>
      <c r="B46" s="432" t="s">
        <v>885</v>
      </c>
      <c r="C46" s="443">
        <v>2917</v>
      </c>
      <c r="D46" s="441"/>
      <c r="E46" s="443"/>
      <c r="F46" s="441"/>
      <c r="G46" s="443">
        <v>2917</v>
      </c>
      <c r="H46" s="441"/>
      <c r="I46" s="443">
        <v>2917</v>
      </c>
      <c r="J46" s="441"/>
      <c r="K46" s="443">
        <v>2917</v>
      </c>
      <c r="L46" s="441"/>
      <c r="M46" s="334"/>
    </row>
    <row r="47" spans="1:12" s="32" customFormat="1" ht="96.75" customHeight="1">
      <c r="A47" s="451" t="s">
        <v>177</v>
      </c>
      <c r="B47" s="432" t="s">
        <v>886</v>
      </c>
      <c r="C47" s="443">
        <v>4000</v>
      </c>
      <c r="D47" s="151"/>
      <c r="E47" s="443"/>
      <c r="F47" s="151"/>
      <c r="G47" s="443"/>
      <c r="H47" s="151"/>
      <c r="I47" s="443">
        <v>4000</v>
      </c>
      <c r="J47" s="151"/>
      <c r="K47" s="443">
        <v>4000</v>
      </c>
      <c r="L47" s="151"/>
    </row>
    <row r="48" spans="1:12" s="32" customFormat="1" ht="63">
      <c r="A48" s="451" t="s">
        <v>178</v>
      </c>
      <c r="B48" s="432" t="s">
        <v>887</v>
      </c>
      <c r="C48" s="443">
        <v>2000</v>
      </c>
      <c r="D48" s="151"/>
      <c r="E48" s="443"/>
      <c r="F48" s="151"/>
      <c r="G48" s="443"/>
      <c r="H48" s="151"/>
      <c r="I48" s="443">
        <v>2000</v>
      </c>
      <c r="J48" s="151"/>
      <c r="K48" s="443">
        <v>2000</v>
      </c>
      <c r="L48" s="151"/>
    </row>
    <row r="49" spans="1:12" s="32" customFormat="1" ht="47.25">
      <c r="A49" s="451" t="s">
        <v>179</v>
      </c>
      <c r="B49" s="429" t="s">
        <v>888</v>
      </c>
      <c r="C49" s="436">
        <v>4000</v>
      </c>
      <c r="D49" s="151"/>
      <c r="E49" s="436"/>
      <c r="F49" s="151"/>
      <c r="G49" s="436"/>
      <c r="H49" s="151"/>
      <c r="I49" s="436">
        <v>2000</v>
      </c>
      <c r="J49" s="151"/>
      <c r="K49" s="436">
        <v>4000</v>
      </c>
      <c r="L49" s="151"/>
    </row>
    <row r="50" spans="1:12" s="32" customFormat="1" ht="47.25">
      <c r="A50" s="451" t="s">
        <v>100</v>
      </c>
      <c r="B50" s="429" t="s">
        <v>889</v>
      </c>
      <c r="C50" s="436">
        <v>7900</v>
      </c>
      <c r="D50" s="151"/>
      <c r="E50" s="436"/>
      <c r="F50" s="151"/>
      <c r="G50" s="436">
        <v>7900</v>
      </c>
      <c r="H50" s="151"/>
      <c r="I50" s="436">
        <v>7900</v>
      </c>
      <c r="J50" s="151"/>
      <c r="K50" s="436">
        <v>7900</v>
      </c>
      <c r="L50" s="151"/>
    </row>
    <row r="51" spans="1:12" s="32" customFormat="1" ht="47.25">
      <c r="A51" s="451" t="s">
        <v>180</v>
      </c>
      <c r="B51" s="432" t="s">
        <v>890</v>
      </c>
      <c r="C51" s="443">
        <v>2000</v>
      </c>
      <c r="D51" s="151"/>
      <c r="E51" s="443"/>
      <c r="F51" s="151"/>
      <c r="G51" s="443"/>
      <c r="H51" s="151"/>
      <c r="I51" s="443">
        <v>2000</v>
      </c>
      <c r="J51" s="151"/>
      <c r="K51" s="443">
        <v>2000</v>
      </c>
      <c r="L51" s="151"/>
    </row>
    <row r="52" spans="1:12" s="32" customFormat="1" ht="47.25">
      <c r="A52" s="451" t="s">
        <v>181</v>
      </c>
      <c r="B52" s="432" t="s">
        <v>891</v>
      </c>
      <c r="C52" s="443">
        <v>4900</v>
      </c>
      <c r="D52" s="151"/>
      <c r="E52" s="443"/>
      <c r="F52" s="151"/>
      <c r="G52" s="443">
        <v>2000</v>
      </c>
      <c r="H52" s="151"/>
      <c r="I52" s="443">
        <v>4900</v>
      </c>
      <c r="J52" s="151"/>
      <c r="K52" s="443">
        <v>4900</v>
      </c>
      <c r="L52" s="151"/>
    </row>
    <row r="53" spans="1:12" s="32" customFormat="1" ht="94.5">
      <c r="A53" s="451" t="s">
        <v>182</v>
      </c>
      <c r="B53" s="432" t="s">
        <v>892</v>
      </c>
      <c r="C53" s="443">
        <v>4000</v>
      </c>
      <c r="D53" s="151"/>
      <c r="E53" s="443"/>
      <c r="F53" s="151"/>
      <c r="G53" s="443">
        <v>4000</v>
      </c>
      <c r="H53" s="151"/>
      <c r="I53" s="443">
        <v>4000</v>
      </c>
      <c r="J53" s="151"/>
      <c r="K53" s="443">
        <v>4000</v>
      </c>
      <c r="L53" s="151"/>
    </row>
    <row r="54" spans="1:12" s="32" customFormat="1" ht="63">
      <c r="A54" s="451" t="s">
        <v>183</v>
      </c>
      <c r="B54" s="432" t="s">
        <v>893</v>
      </c>
      <c r="C54" s="443">
        <v>1500</v>
      </c>
      <c r="D54" s="151"/>
      <c r="E54" s="443"/>
      <c r="F54" s="151"/>
      <c r="G54" s="443">
        <v>1000</v>
      </c>
      <c r="H54" s="151"/>
      <c r="I54" s="443">
        <v>1500</v>
      </c>
      <c r="J54" s="151"/>
      <c r="K54" s="443">
        <v>1500</v>
      </c>
      <c r="L54" s="151"/>
    </row>
    <row r="55" spans="1:12" s="32" customFormat="1" ht="63">
      <c r="A55" s="451" t="s">
        <v>184</v>
      </c>
      <c r="B55" s="432" t="s">
        <v>894</v>
      </c>
      <c r="C55" s="443">
        <v>3000</v>
      </c>
      <c r="D55" s="151"/>
      <c r="E55" s="443"/>
      <c r="F55" s="151"/>
      <c r="G55" s="443"/>
      <c r="H55" s="151"/>
      <c r="I55" s="443">
        <v>3000</v>
      </c>
      <c r="J55" s="151"/>
      <c r="K55" s="443">
        <v>3000</v>
      </c>
      <c r="L55" s="151"/>
    </row>
    <row r="56" spans="1:12" s="32" customFormat="1" ht="47.25">
      <c r="A56" s="451" t="s">
        <v>185</v>
      </c>
      <c r="B56" s="432" t="s">
        <v>895</v>
      </c>
      <c r="C56" s="443">
        <v>2000</v>
      </c>
      <c r="D56" s="151"/>
      <c r="E56" s="443"/>
      <c r="F56" s="151"/>
      <c r="G56" s="443"/>
      <c r="H56" s="151"/>
      <c r="I56" s="443"/>
      <c r="J56" s="151"/>
      <c r="K56" s="443">
        <v>2000</v>
      </c>
      <c r="L56" s="151"/>
    </row>
    <row r="57" spans="1:12" s="32" customFormat="1" ht="63">
      <c r="A57" s="451" t="s">
        <v>186</v>
      </c>
      <c r="B57" s="432" t="s">
        <v>896</v>
      </c>
      <c r="C57" s="443">
        <v>6000</v>
      </c>
      <c r="D57" s="151"/>
      <c r="E57" s="443"/>
      <c r="F57" s="151"/>
      <c r="G57" s="443">
        <v>3000</v>
      </c>
      <c r="H57" s="151"/>
      <c r="I57" s="443">
        <v>6000</v>
      </c>
      <c r="J57" s="151"/>
      <c r="K57" s="443">
        <v>6000</v>
      </c>
      <c r="L57" s="151"/>
    </row>
    <row r="58" spans="1:12" s="32" customFormat="1" ht="47.25">
      <c r="A58" s="451" t="s">
        <v>187</v>
      </c>
      <c r="B58" s="432" t="s">
        <v>897</v>
      </c>
      <c r="C58" s="443"/>
      <c r="D58" s="444">
        <v>587</v>
      </c>
      <c r="E58" s="447"/>
      <c r="F58" s="444">
        <v>587</v>
      </c>
      <c r="G58" s="443"/>
      <c r="H58" s="151"/>
      <c r="I58" s="443"/>
      <c r="J58" s="151"/>
      <c r="K58" s="443"/>
      <c r="L58" s="151"/>
    </row>
    <row r="59" spans="1:12" s="32" customFormat="1" ht="78.75">
      <c r="A59" s="451" t="s">
        <v>188</v>
      </c>
      <c r="B59" s="432" t="s">
        <v>898</v>
      </c>
      <c r="C59" s="443"/>
      <c r="D59" s="444">
        <v>672</v>
      </c>
      <c r="E59" s="447"/>
      <c r="F59" s="444">
        <v>672</v>
      </c>
      <c r="G59" s="443"/>
      <c r="H59" s="151"/>
      <c r="I59" s="443"/>
      <c r="J59" s="151"/>
      <c r="K59" s="443"/>
      <c r="L59" s="151"/>
    </row>
    <row r="60" spans="1:12" s="32" customFormat="1" ht="78.75">
      <c r="A60" s="451" t="s">
        <v>101</v>
      </c>
      <c r="B60" s="432" t="s">
        <v>899</v>
      </c>
      <c r="C60" s="443"/>
      <c r="D60" s="444">
        <v>602</v>
      </c>
      <c r="E60" s="447"/>
      <c r="F60" s="444">
        <v>602</v>
      </c>
      <c r="G60" s="443"/>
      <c r="H60" s="151"/>
      <c r="I60" s="443"/>
      <c r="J60" s="151"/>
      <c r="K60" s="443"/>
      <c r="L60" s="151"/>
    </row>
    <row r="61" spans="1:12" s="32" customFormat="1" ht="63">
      <c r="A61" s="451" t="s">
        <v>189</v>
      </c>
      <c r="B61" s="432" t="s">
        <v>900</v>
      </c>
      <c r="C61" s="443"/>
      <c r="D61" s="444">
        <v>166</v>
      </c>
      <c r="E61" s="447"/>
      <c r="F61" s="444">
        <v>166</v>
      </c>
      <c r="G61" s="443"/>
      <c r="H61" s="151"/>
      <c r="I61" s="443"/>
      <c r="J61" s="151"/>
      <c r="K61" s="443"/>
      <c r="L61" s="151"/>
    </row>
    <row r="62" spans="1:12" s="32" customFormat="1" ht="47.25">
      <c r="A62" s="451" t="s">
        <v>190</v>
      </c>
      <c r="B62" s="432" t="s">
        <v>901</v>
      </c>
      <c r="C62" s="443"/>
      <c r="D62" s="444">
        <v>935</v>
      </c>
      <c r="E62" s="447"/>
      <c r="F62" s="444">
        <v>935</v>
      </c>
      <c r="G62" s="443"/>
      <c r="H62" s="151"/>
      <c r="I62" s="443"/>
      <c r="J62" s="151"/>
      <c r="K62" s="443"/>
      <c r="L62" s="151"/>
    </row>
    <row r="63" spans="1:12" s="32" customFormat="1" ht="63">
      <c r="A63" s="451" t="s">
        <v>191</v>
      </c>
      <c r="B63" s="432" t="s">
        <v>902</v>
      </c>
      <c r="C63" s="443"/>
      <c r="D63" s="444">
        <v>282</v>
      </c>
      <c r="E63" s="447"/>
      <c r="F63" s="444">
        <v>282</v>
      </c>
      <c r="G63" s="443"/>
      <c r="H63" s="151"/>
      <c r="I63" s="443"/>
      <c r="J63" s="151"/>
      <c r="K63" s="443"/>
      <c r="L63" s="151"/>
    </row>
    <row r="64" spans="1:12" s="32" customFormat="1" ht="63">
      <c r="A64" s="451" t="s">
        <v>192</v>
      </c>
      <c r="B64" s="432" t="s">
        <v>903</v>
      </c>
      <c r="C64" s="443"/>
      <c r="D64" s="444">
        <v>1195</v>
      </c>
      <c r="E64" s="447"/>
      <c r="F64" s="444">
        <v>1195</v>
      </c>
      <c r="G64" s="443"/>
      <c r="H64" s="151"/>
      <c r="I64" s="443"/>
      <c r="J64" s="151"/>
      <c r="K64" s="443"/>
      <c r="L64" s="151"/>
    </row>
    <row r="65" spans="1:12" s="32" customFormat="1" ht="63">
      <c r="A65" s="451" t="s">
        <v>102</v>
      </c>
      <c r="B65" s="432" t="s">
        <v>904</v>
      </c>
      <c r="C65" s="443"/>
      <c r="D65" s="444">
        <v>281</v>
      </c>
      <c r="E65" s="447"/>
      <c r="F65" s="444">
        <v>281</v>
      </c>
      <c r="G65" s="443"/>
      <c r="H65" s="151"/>
      <c r="I65" s="443"/>
      <c r="J65" s="151"/>
      <c r="K65" s="443"/>
      <c r="L65" s="151"/>
    </row>
    <row r="66" spans="1:12" ht="16.5" thickBot="1">
      <c r="A66" s="452"/>
      <c r="B66" s="453" t="s">
        <v>744</v>
      </c>
      <c r="C66" s="445">
        <f>C21+C22+C23+C24+C38+C39+C40+C41+C42+C43+C44+C45+C46+C47+C48+C49+C50+C51+C52+C53+C54+C55+C56+C57</f>
        <v>78999</v>
      </c>
      <c r="D66" s="446">
        <f>D21+D22+D23+D24+D38+D39+D40+D41+D42+D43+D44+D45+D46+D47+D48+D49+D50+D51+D52+D53+D54+D55+D56+D57+D58+D59+D60+D61+D62+D63+D64+D65</f>
        <v>6704</v>
      </c>
      <c r="E66" s="445">
        <f aca="true" t="shared" si="0" ref="E66:L66">E21+E22+E23+E24+E38+E39+E40+E41+E42+E43+E44+E45+E46+E47+E48+E49+E50+E51+E52+E53+E54+E55+E56+E57+E58+E59+E60+E61+E62+E63+E64+E65</f>
        <v>7467</v>
      </c>
      <c r="F66" s="446">
        <f t="shared" si="0"/>
        <v>6704</v>
      </c>
      <c r="G66" s="445">
        <f t="shared" si="0"/>
        <v>35083</v>
      </c>
      <c r="H66" s="446">
        <f t="shared" si="0"/>
        <v>0</v>
      </c>
      <c r="I66" s="445">
        <f t="shared" si="0"/>
        <v>66966</v>
      </c>
      <c r="J66" s="446">
        <f t="shared" si="0"/>
        <v>0</v>
      </c>
      <c r="K66" s="445">
        <f t="shared" si="0"/>
        <v>78999</v>
      </c>
      <c r="L66" s="446">
        <f t="shared" si="0"/>
        <v>0</v>
      </c>
    </row>
    <row r="67" spans="5:6" ht="12.75">
      <c r="E67" s="315"/>
      <c r="F67" s="316"/>
    </row>
    <row r="68" spans="5:6" ht="12.75">
      <c r="E68" s="316"/>
      <c r="F68" s="458"/>
    </row>
  </sheetData>
  <sheetProtection/>
  <mergeCells count="25">
    <mergeCell ref="A42:A43"/>
    <mergeCell ref="A23:A24"/>
    <mergeCell ref="A25:A26"/>
    <mergeCell ref="A27:A28"/>
    <mergeCell ref="A29:A30"/>
    <mergeCell ref="A34:A35"/>
    <mergeCell ref="A40:A41"/>
    <mergeCell ref="A3:L3"/>
    <mergeCell ref="C19:D19"/>
    <mergeCell ref="E19:F19"/>
    <mergeCell ref="G19:H19"/>
    <mergeCell ref="I19:J19"/>
    <mergeCell ref="K19:L19"/>
    <mergeCell ref="A19:A20"/>
    <mergeCell ref="B19:B20"/>
    <mergeCell ref="B12:G12"/>
    <mergeCell ref="B13:G13"/>
    <mergeCell ref="B14:G14"/>
    <mergeCell ref="A15:G15"/>
    <mergeCell ref="B6:G6"/>
    <mergeCell ref="B7:G7"/>
    <mergeCell ref="B8:G8"/>
    <mergeCell ref="B9:G9"/>
    <mergeCell ref="B10:G10"/>
    <mergeCell ref="B11:G11"/>
  </mergeCells>
  <printOptions/>
  <pageMargins left="0.25" right="0.25" top="0.75" bottom="0.75" header="0.3" footer="0.3"/>
  <pageSetup horizontalDpi="300" verticalDpi="300" orientation="landscape" scale="80" r:id="rId1"/>
</worksheet>
</file>

<file path=xl/worksheets/sheet13.xml><?xml version="1.0" encoding="utf-8"?>
<worksheet xmlns="http://schemas.openxmlformats.org/spreadsheetml/2006/main" xmlns:r="http://schemas.openxmlformats.org/officeDocument/2006/relationships">
  <sheetPr>
    <tabColor rgb="FF00B050"/>
  </sheetPr>
  <dimension ref="B2:L76"/>
  <sheetViews>
    <sheetView zoomScalePageLayoutView="0" workbookViewId="0" topLeftCell="A1">
      <pane xSplit="1" ySplit="10" topLeftCell="B11" activePane="bottomRight" state="frozen"/>
      <selection pane="topLeft" activeCell="A1" sqref="A1"/>
      <selection pane="topRight" activeCell="B1" sqref="B1"/>
      <selection pane="bottomLeft" activeCell="A11" sqref="A11"/>
      <selection pane="bottomRight" activeCell="C32" sqref="C32"/>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 min="10" max="10" width="11.140625" style="0" bestFit="1" customWidth="1"/>
    <col min="12" max="12" width="11.140625" style="0" bestFit="1" customWidth="1"/>
  </cols>
  <sheetData>
    <row r="1" s="240" customFormat="1" ht="15"/>
    <row r="2" spans="2:7" s="240" customFormat="1" ht="15.75">
      <c r="B2" s="1" t="s">
        <v>754</v>
      </c>
      <c r="C2" s="240" t="s">
        <v>753</v>
      </c>
      <c r="D2" s="241"/>
      <c r="E2" s="241"/>
      <c r="F2" s="241"/>
      <c r="G2" s="242" t="s">
        <v>648</v>
      </c>
    </row>
    <row r="3" spans="2:7" s="240" customFormat="1" ht="15.75">
      <c r="B3" s="1" t="s">
        <v>755</v>
      </c>
      <c r="C3" s="56" t="s">
        <v>756</v>
      </c>
      <c r="D3" s="241"/>
      <c r="E3" s="241"/>
      <c r="F3" s="241"/>
      <c r="G3" s="241"/>
    </row>
    <row r="4" spans="2:7" s="240" customFormat="1" ht="15.75">
      <c r="B4" s="22"/>
      <c r="C4" s="23"/>
      <c r="D4" s="23"/>
      <c r="E4" s="23"/>
      <c r="F4" s="23"/>
      <c r="G4" s="23"/>
    </row>
    <row r="5" spans="2:7" s="240" customFormat="1" ht="51.75" customHeight="1">
      <c r="B5" s="572" t="s">
        <v>725</v>
      </c>
      <c r="C5" s="572"/>
      <c r="D5" s="572"/>
      <c r="E5" s="572"/>
      <c r="F5" s="572"/>
      <c r="G5" s="572"/>
    </row>
    <row r="6" spans="2:7" s="240" customFormat="1" ht="15.75">
      <c r="B6" s="573" t="s">
        <v>844</v>
      </c>
      <c r="C6" s="573"/>
      <c r="D6" s="573"/>
      <c r="E6" s="573"/>
      <c r="F6" s="573"/>
      <c r="G6" s="573"/>
    </row>
    <row r="7" spans="2:7" s="240" customFormat="1" ht="15.75">
      <c r="B7" s="243"/>
      <c r="C7" s="243"/>
      <c r="D7" s="243"/>
      <c r="E7" s="243"/>
      <c r="F7" s="243"/>
      <c r="G7" s="243"/>
    </row>
    <row r="8" spans="2:7" s="240" customFormat="1" ht="16.5" thickBot="1">
      <c r="B8" s="244"/>
      <c r="C8" s="243"/>
      <c r="D8" s="243"/>
      <c r="E8" s="243"/>
      <c r="F8" s="243"/>
      <c r="G8" s="245" t="s">
        <v>288</v>
      </c>
    </row>
    <row r="9" spans="2:7" s="240" customFormat="1" ht="15">
      <c r="B9" s="574" t="s">
        <v>96</v>
      </c>
      <c r="C9" s="576" t="s">
        <v>132</v>
      </c>
      <c r="D9" s="576" t="s">
        <v>678</v>
      </c>
      <c r="E9" s="576" t="s">
        <v>679</v>
      </c>
      <c r="F9" s="576" t="s">
        <v>614</v>
      </c>
      <c r="G9" s="578" t="s">
        <v>680</v>
      </c>
    </row>
    <row r="10" spans="2:7" s="240" customFormat="1" ht="15.75" thickBot="1">
      <c r="B10" s="575"/>
      <c r="C10" s="577"/>
      <c r="D10" s="577"/>
      <c r="E10" s="577"/>
      <c r="F10" s="577"/>
      <c r="G10" s="579"/>
    </row>
    <row r="11" spans="2:7" s="240" customFormat="1" ht="13.5" customHeight="1">
      <c r="B11" s="247">
        <v>1</v>
      </c>
      <c r="C11" s="248">
        <v>2</v>
      </c>
      <c r="D11" s="248">
        <v>3</v>
      </c>
      <c r="E11" s="248">
        <v>4</v>
      </c>
      <c r="F11" s="248">
        <v>5</v>
      </c>
      <c r="G11" s="249">
        <v>6</v>
      </c>
    </row>
    <row r="12" spans="2:7" s="240" customFormat="1" ht="15">
      <c r="B12" s="586" t="s">
        <v>681</v>
      </c>
      <c r="C12" s="588" t="s">
        <v>682</v>
      </c>
      <c r="D12" s="589">
        <v>9108</v>
      </c>
      <c r="E12" s="580" t="s">
        <v>12</v>
      </c>
      <c r="F12" s="580"/>
      <c r="G12" s="581"/>
    </row>
    <row r="13" spans="2:7" s="240" customFormat="1" ht="15">
      <c r="B13" s="587"/>
      <c r="C13" s="588"/>
      <c r="D13" s="589"/>
      <c r="E13" s="580"/>
      <c r="F13" s="580"/>
      <c r="G13" s="581"/>
    </row>
    <row r="14" spans="2:7" s="240" customFormat="1" ht="32.25" customHeight="1">
      <c r="B14" s="252" t="s">
        <v>683</v>
      </c>
      <c r="C14" s="253" t="s">
        <v>684</v>
      </c>
      <c r="D14" s="254">
        <v>9109</v>
      </c>
      <c r="E14" s="255"/>
      <c r="F14" s="255"/>
      <c r="G14" s="256"/>
    </row>
    <row r="15" spans="2:7" s="240" customFormat="1" ht="30" customHeight="1">
      <c r="B15" s="252" t="s">
        <v>685</v>
      </c>
      <c r="C15" s="253" t="s">
        <v>686</v>
      </c>
      <c r="D15" s="254">
        <v>9110</v>
      </c>
      <c r="E15" s="255"/>
      <c r="F15" s="255"/>
      <c r="G15" s="256"/>
    </row>
    <row r="16" spans="2:7" s="240" customFormat="1" ht="35.25" customHeight="1">
      <c r="B16" s="252" t="s">
        <v>687</v>
      </c>
      <c r="C16" s="253" t="s">
        <v>688</v>
      </c>
      <c r="D16" s="254">
        <v>9111</v>
      </c>
      <c r="E16" s="255"/>
      <c r="F16" s="255"/>
      <c r="G16" s="256"/>
    </row>
    <row r="17" spans="2:7" s="240" customFormat="1" ht="34.5" customHeight="1">
      <c r="B17" s="252" t="s">
        <v>689</v>
      </c>
      <c r="C17" s="253" t="s">
        <v>690</v>
      </c>
      <c r="D17" s="254">
        <v>9112</v>
      </c>
      <c r="E17" s="255"/>
      <c r="F17" s="255"/>
      <c r="G17" s="256"/>
    </row>
    <row r="18" spans="2:7" s="240" customFormat="1" ht="35.25" customHeight="1">
      <c r="B18" s="257" t="s">
        <v>691</v>
      </c>
      <c r="C18" s="250" t="s">
        <v>692</v>
      </c>
      <c r="D18" s="251">
        <v>9113</v>
      </c>
      <c r="E18" s="317">
        <f>E19+E20+E21</f>
        <v>490</v>
      </c>
      <c r="F18" s="258"/>
      <c r="G18" s="390">
        <f>G19+G20+G21</f>
        <v>490</v>
      </c>
    </row>
    <row r="19" spans="2:7" s="240" customFormat="1" ht="41.25" customHeight="1">
      <c r="B19" s="252" t="s">
        <v>693</v>
      </c>
      <c r="C19" s="253" t="s">
        <v>694</v>
      </c>
      <c r="D19" s="254">
        <v>9114</v>
      </c>
      <c r="E19" s="392">
        <v>490</v>
      </c>
      <c r="F19" s="392"/>
      <c r="G19" s="393">
        <v>490</v>
      </c>
    </row>
    <row r="20" spans="2:7" s="240" customFormat="1" ht="69" customHeight="1">
      <c r="B20" s="252" t="s">
        <v>695</v>
      </c>
      <c r="C20" s="253" t="s">
        <v>696</v>
      </c>
      <c r="D20" s="254">
        <v>9115</v>
      </c>
      <c r="E20" s="255"/>
      <c r="F20" s="255"/>
      <c r="G20" s="256"/>
    </row>
    <row r="21" spans="2:7" s="240" customFormat="1" ht="40.5" customHeight="1">
      <c r="B21" s="252" t="s">
        <v>697</v>
      </c>
      <c r="C21" s="253" t="s">
        <v>698</v>
      </c>
      <c r="D21" s="254">
        <v>9116</v>
      </c>
      <c r="E21" s="255"/>
      <c r="F21" s="255"/>
      <c r="G21" s="256"/>
    </row>
    <row r="22" spans="2:7" s="240" customFormat="1" ht="63" customHeight="1">
      <c r="B22" s="257" t="s">
        <v>699</v>
      </c>
      <c r="C22" s="250" t="s">
        <v>700</v>
      </c>
      <c r="D22" s="251">
        <v>9117</v>
      </c>
      <c r="E22" s="317">
        <f>E23+E24+E25+E26+E28+E29</f>
        <v>407800</v>
      </c>
      <c r="F22" s="317">
        <f>F23+F24+F25+F26+F28+F29</f>
        <v>349421</v>
      </c>
      <c r="G22" s="390">
        <f>G23+G24+G25+G26+G28+G29</f>
        <v>58379</v>
      </c>
    </row>
    <row r="23" spans="2:7" s="240" customFormat="1" ht="71.25" customHeight="1">
      <c r="B23" s="252" t="s">
        <v>701</v>
      </c>
      <c r="C23" s="253" t="s">
        <v>702</v>
      </c>
      <c r="D23" s="254">
        <v>9118</v>
      </c>
      <c r="E23" s="402">
        <v>154851</v>
      </c>
      <c r="F23" s="402">
        <v>140421</v>
      </c>
      <c r="G23" s="403">
        <f>E23-F23</f>
        <v>14430</v>
      </c>
    </row>
    <row r="24" spans="2:7" s="240" customFormat="1" ht="86.25" customHeight="1">
      <c r="B24" s="252" t="s">
        <v>703</v>
      </c>
      <c r="C24" s="253" t="s">
        <v>704</v>
      </c>
      <c r="D24" s="254">
        <v>9119</v>
      </c>
      <c r="E24" s="402">
        <v>2688</v>
      </c>
      <c r="F24" s="402"/>
      <c r="G24" s="403">
        <f>E24-F24</f>
        <v>2688</v>
      </c>
    </row>
    <row r="25" spans="2:7" s="240" customFormat="1" ht="86.25" customHeight="1">
      <c r="B25" s="252" t="s">
        <v>703</v>
      </c>
      <c r="C25" s="253" t="s">
        <v>705</v>
      </c>
      <c r="D25" s="260">
        <v>9120</v>
      </c>
      <c r="E25" s="402">
        <v>238946</v>
      </c>
      <c r="F25" s="402">
        <v>209000</v>
      </c>
      <c r="G25" s="403">
        <f>E25-F25</f>
        <v>29946</v>
      </c>
    </row>
    <row r="26" spans="2:7" s="240" customFormat="1" ht="21" customHeight="1">
      <c r="B26" s="582" t="s">
        <v>706</v>
      </c>
      <c r="C26" s="583" t="s">
        <v>707</v>
      </c>
      <c r="D26" s="585">
        <v>9121</v>
      </c>
      <c r="E26" s="590">
        <v>6842</v>
      </c>
      <c r="F26" s="592"/>
      <c r="G26" s="593">
        <f>E26-F26</f>
        <v>6842</v>
      </c>
    </row>
    <row r="27" spans="2:7" s="240" customFormat="1" ht="63.75" customHeight="1">
      <c r="B27" s="582"/>
      <c r="C27" s="584"/>
      <c r="D27" s="585"/>
      <c r="E27" s="591"/>
      <c r="F27" s="592"/>
      <c r="G27" s="594"/>
    </row>
    <row r="28" spans="2:7" s="240" customFormat="1" ht="84.75" customHeight="1">
      <c r="B28" s="252" t="s">
        <v>706</v>
      </c>
      <c r="C28" s="253" t="s">
        <v>708</v>
      </c>
      <c r="D28" s="260">
        <v>9122</v>
      </c>
      <c r="E28" s="402">
        <v>4473</v>
      </c>
      <c r="F28" s="402"/>
      <c r="G28" s="403">
        <f>E28-F28</f>
        <v>4473</v>
      </c>
    </row>
    <row r="29" spans="2:7" s="240" customFormat="1" ht="92.25" customHeight="1">
      <c r="B29" s="252" t="s">
        <v>703</v>
      </c>
      <c r="C29" s="261" t="s">
        <v>709</v>
      </c>
      <c r="D29" s="254">
        <v>9123</v>
      </c>
      <c r="E29" s="318"/>
      <c r="F29" s="318"/>
      <c r="G29" s="319"/>
    </row>
    <row r="30" spans="2:7" s="240" customFormat="1" ht="44.25" customHeight="1">
      <c r="B30" s="257" t="s">
        <v>710</v>
      </c>
      <c r="C30" s="250" t="s">
        <v>711</v>
      </c>
      <c r="D30" s="262">
        <v>9124</v>
      </c>
      <c r="E30" s="317">
        <f>E31+E32+E33+E35+E36+E37</f>
        <v>31100</v>
      </c>
      <c r="F30" s="317">
        <v>35</v>
      </c>
      <c r="G30" s="390">
        <f>E30-F30</f>
        <v>31065</v>
      </c>
    </row>
    <row r="31" spans="2:7" s="240" customFormat="1" ht="40.5" customHeight="1">
      <c r="B31" s="252" t="s">
        <v>712</v>
      </c>
      <c r="C31" s="253" t="s">
        <v>713</v>
      </c>
      <c r="D31" s="254">
        <v>9125</v>
      </c>
      <c r="E31" s="319">
        <v>15788</v>
      </c>
      <c r="F31" s="318"/>
      <c r="G31" s="319">
        <f>E31-F31</f>
        <v>15788</v>
      </c>
    </row>
    <row r="32" spans="2:7" s="240" customFormat="1" ht="34.5" customHeight="1">
      <c r="B32" s="252" t="s">
        <v>714</v>
      </c>
      <c r="C32" s="263" t="s">
        <v>715</v>
      </c>
      <c r="D32" s="254">
        <v>9126</v>
      </c>
      <c r="E32" s="454"/>
      <c r="F32" s="318"/>
      <c r="G32" s="319">
        <f>E32-F32</f>
        <v>0</v>
      </c>
    </row>
    <row r="33" spans="2:12" s="240" customFormat="1" ht="33" customHeight="1">
      <c r="B33" s="582" t="s">
        <v>714</v>
      </c>
      <c r="C33" s="583" t="s">
        <v>716</v>
      </c>
      <c r="D33" s="585">
        <v>9127</v>
      </c>
      <c r="E33" s="592">
        <v>11462</v>
      </c>
      <c r="F33" s="592"/>
      <c r="G33" s="596">
        <f>E33-F33</f>
        <v>11462</v>
      </c>
      <c r="L33" s="259"/>
    </row>
    <row r="34" spans="2:7" s="240" customFormat="1" ht="18.75" customHeight="1">
      <c r="B34" s="582"/>
      <c r="C34" s="584"/>
      <c r="D34" s="585"/>
      <c r="E34" s="592"/>
      <c r="F34" s="592"/>
      <c r="G34" s="596"/>
    </row>
    <row r="35" spans="2:12" s="240" customFormat="1" ht="57" customHeight="1">
      <c r="B35" s="252" t="s">
        <v>717</v>
      </c>
      <c r="C35" s="253" t="s">
        <v>718</v>
      </c>
      <c r="D35" s="254">
        <v>9128</v>
      </c>
      <c r="E35" s="318">
        <v>127</v>
      </c>
      <c r="F35" s="318"/>
      <c r="G35" s="319">
        <v>127</v>
      </c>
      <c r="L35" s="264"/>
    </row>
    <row r="36" spans="2:12" s="240" customFormat="1" ht="66.75" customHeight="1">
      <c r="B36" s="252" t="s">
        <v>719</v>
      </c>
      <c r="C36" s="253" t="s">
        <v>720</v>
      </c>
      <c r="D36" s="254">
        <v>9129</v>
      </c>
      <c r="E36" s="318"/>
      <c r="F36" s="318"/>
      <c r="G36" s="319">
        <f>E36-F36</f>
        <v>0</v>
      </c>
      <c r="L36" s="259"/>
    </row>
    <row r="37" spans="2:10" s="240" customFormat="1" ht="65.25" customHeight="1" thickBot="1">
      <c r="B37" s="265" t="s">
        <v>721</v>
      </c>
      <c r="C37" s="266" t="s">
        <v>722</v>
      </c>
      <c r="D37" s="246">
        <v>9130</v>
      </c>
      <c r="E37" s="320">
        <v>3723</v>
      </c>
      <c r="F37" s="320">
        <v>35</v>
      </c>
      <c r="G37" s="455">
        <f>E37-F37</f>
        <v>3688</v>
      </c>
      <c r="J37" s="259"/>
    </row>
    <row r="38" spans="2:10" s="240" customFormat="1" ht="15.75">
      <c r="B38" s="243"/>
      <c r="C38" s="243"/>
      <c r="D38" s="243"/>
      <c r="E38" s="267"/>
      <c r="F38" s="243"/>
      <c r="G38" s="243"/>
      <c r="J38" s="259"/>
    </row>
    <row r="39" spans="2:7" s="240" customFormat="1" ht="15.75">
      <c r="B39" s="24" t="str">
        <f>'Биланс успеха'!B89</f>
        <v>Датум: 29. aприл  2021. године</v>
      </c>
      <c r="C39" s="25"/>
      <c r="D39" s="25"/>
      <c r="E39" s="25" t="s">
        <v>723</v>
      </c>
      <c r="F39" s="25"/>
      <c r="G39" s="25"/>
    </row>
    <row r="40" spans="2:10" s="240" customFormat="1" ht="15.75">
      <c r="B40" s="25"/>
      <c r="C40" s="26" t="s">
        <v>724</v>
      </c>
      <c r="D40" s="243"/>
      <c r="E40" s="25"/>
      <c r="F40" s="243"/>
      <c r="G40" s="25"/>
      <c r="J40" s="259"/>
    </row>
    <row r="41" spans="2:7" s="240" customFormat="1" ht="15.75">
      <c r="B41" s="25"/>
      <c r="C41" s="26"/>
      <c r="D41" s="243"/>
      <c r="E41" s="25"/>
      <c r="F41" s="243"/>
      <c r="G41" s="25"/>
    </row>
    <row r="42" spans="2:7" s="240" customFormat="1" ht="12.75" customHeight="1">
      <c r="B42" s="595" t="s">
        <v>730</v>
      </c>
      <c r="C42" s="595"/>
      <c r="D42" s="595"/>
      <c r="E42" s="595"/>
      <c r="F42" s="595"/>
      <c r="G42" s="595"/>
    </row>
    <row r="43" spans="2:7" s="240" customFormat="1" ht="15">
      <c r="B43" s="595"/>
      <c r="C43" s="595"/>
      <c r="D43" s="595"/>
      <c r="E43" s="595"/>
      <c r="F43" s="595"/>
      <c r="G43" s="595"/>
    </row>
    <row r="44" spans="2:7" ht="12.75">
      <c r="B44" s="27"/>
      <c r="C44" s="27"/>
      <c r="D44" s="27"/>
      <c r="E44" s="27"/>
      <c r="F44" s="27"/>
      <c r="G44" s="27"/>
    </row>
    <row r="45" spans="2:7" ht="12.75">
      <c r="B45" s="27"/>
      <c r="C45" s="27"/>
      <c r="D45" s="27"/>
      <c r="E45" s="27"/>
      <c r="F45" s="27"/>
      <c r="G45" s="27"/>
    </row>
    <row r="46" spans="2:7" ht="12.75">
      <c r="B46" s="27"/>
      <c r="C46" s="27"/>
      <c r="D46" s="27"/>
      <c r="E46" s="27"/>
      <c r="F46" s="27"/>
      <c r="G46" s="27"/>
    </row>
    <row r="47" spans="2:7" ht="12.75">
      <c r="B47" s="27"/>
      <c r="C47" s="27"/>
      <c r="D47" s="27"/>
      <c r="E47" s="27"/>
      <c r="F47" s="27"/>
      <c r="G47" s="27"/>
    </row>
    <row r="48" spans="2:7" ht="12.75">
      <c r="B48" s="27"/>
      <c r="C48" s="27"/>
      <c r="D48" s="27"/>
      <c r="E48" s="27"/>
      <c r="F48" s="27"/>
      <c r="G48" s="27"/>
    </row>
    <row r="49" spans="2:7" ht="12.75">
      <c r="B49" s="27"/>
      <c r="C49" s="27"/>
      <c r="D49" s="27"/>
      <c r="E49" s="27"/>
      <c r="F49" s="27"/>
      <c r="G49" s="27"/>
    </row>
    <row r="50" spans="2:7" ht="12.75">
      <c r="B50" s="27"/>
      <c r="C50" s="27"/>
      <c r="D50" s="27"/>
      <c r="E50" s="27"/>
      <c r="F50" s="27"/>
      <c r="G50" s="27"/>
    </row>
    <row r="51" spans="2:7" ht="12.75">
      <c r="B51" s="27"/>
      <c r="C51" s="27"/>
      <c r="D51" s="27"/>
      <c r="E51" s="27"/>
      <c r="F51" s="27"/>
      <c r="G51" s="27"/>
    </row>
    <row r="52" spans="2:7" ht="12.75">
      <c r="B52" s="27"/>
      <c r="C52" s="27"/>
      <c r="D52" s="27"/>
      <c r="E52" s="27"/>
      <c r="F52" s="27"/>
      <c r="G52" s="27"/>
    </row>
    <row r="53" spans="2:7" ht="12.75">
      <c r="B53" s="27"/>
      <c r="C53" s="27"/>
      <c r="D53" s="27"/>
      <c r="E53" s="27"/>
      <c r="F53" s="27"/>
      <c r="G53" s="27"/>
    </row>
    <row r="54" spans="2:7" ht="12.75">
      <c r="B54" s="27"/>
      <c r="C54" s="27"/>
      <c r="D54" s="27"/>
      <c r="E54" s="27"/>
      <c r="F54" s="27"/>
      <c r="G54" s="27"/>
    </row>
    <row r="55" spans="2:7" ht="12.75">
      <c r="B55" s="27"/>
      <c r="C55" s="27"/>
      <c r="D55" s="27"/>
      <c r="E55" s="27"/>
      <c r="F55" s="27"/>
      <c r="G55" s="27"/>
    </row>
    <row r="56" spans="2:7" ht="12.75">
      <c r="B56" s="27"/>
      <c r="C56" s="27"/>
      <c r="D56" s="27"/>
      <c r="E56" s="27"/>
      <c r="F56" s="27"/>
      <c r="G56" s="27"/>
    </row>
    <row r="57" spans="2:7" ht="12.75">
      <c r="B57" s="27"/>
      <c r="C57" s="27"/>
      <c r="D57" s="27"/>
      <c r="E57" s="27"/>
      <c r="F57" s="27"/>
      <c r="G57" s="27"/>
    </row>
    <row r="58" spans="2:7" ht="12.75">
      <c r="B58" s="27"/>
      <c r="C58" s="27"/>
      <c r="D58" s="27"/>
      <c r="E58" s="27"/>
      <c r="F58" s="27"/>
      <c r="G58" s="27"/>
    </row>
    <row r="59" spans="2:7" ht="12.75">
      <c r="B59" s="27"/>
      <c r="C59" s="27"/>
      <c r="D59" s="27"/>
      <c r="E59" s="27"/>
      <c r="F59" s="27"/>
      <c r="G59" s="27"/>
    </row>
    <row r="60" spans="2:7" ht="12.75">
      <c r="B60" s="27"/>
      <c r="C60" s="27"/>
      <c r="D60" s="27"/>
      <c r="E60" s="27"/>
      <c r="F60" s="27"/>
      <c r="G60" s="27"/>
    </row>
    <row r="61" spans="2:7" ht="12.75">
      <c r="B61" s="27"/>
      <c r="C61" s="27"/>
      <c r="D61" s="27"/>
      <c r="E61" s="27"/>
      <c r="F61" s="27"/>
      <c r="G61" s="27"/>
    </row>
    <row r="62" spans="2:7" ht="12.75">
      <c r="B62" s="27"/>
      <c r="C62" s="27"/>
      <c r="D62" s="27"/>
      <c r="E62" s="27"/>
      <c r="F62" s="27"/>
      <c r="G62" s="27"/>
    </row>
    <row r="63" spans="2:7" ht="12.75">
      <c r="B63" s="27"/>
      <c r="C63" s="27"/>
      <c r="D63" s="27"/>
      <c r="E63" s="27"/>
      <c r="F63" s="27"/>
      <c r="G63" s="27"/>
    </row>
    <row r="64" spans="2:7" ht="12.75">
      <c r="B64" s="27"/>
      <c r="C64" s="27"/>
      <c r="D64" s="27"/>
      <c r="E64" s="27"/>
      <c r="F64" s="27"/>
      <c r="G64" s="27"/>
    </row>
    <row r="65" spans="2:7" ht="12.75">
      <c r="B65" s="27"/>
      <c r="C65" s="27"/>
      <c r="D65" s="27"/>
      <c r="E65" s="27"/>
      <c r="F65" s="27"/>
      <c r="G65" s="27"/>
    </row>
    <row r="66" spans="2:7" ht="12.75">
      <c r="B66" s="27"/>
      <c r="C66" s="27"/>
      <c r="D66" s="27"/>
      <c r="E66" s="27"/>
      <c r="F66" s="27"/>
      <c r="G66" s="27"/>
    </row>
    <row r="67" spans="2:7" ht="12.75">
      <c r="B67" s="27"/>
      <c r="C67" s="27"/>
      <c r="D67" s="27"/>
      <c r="E67" s="27"/>
      <c r="F67" s="27"/>
      <c r="G67" s="27"/>
    </row>
    <row r="68" spans="2:7" ht="12.75">
      <c r="B68" s="27"/>
      <c r="C68" s="27"/>
      <c r="D68" s="27"/>
      <c r="E68" s="27"/>
      <c r="F68" s="27"/>
      <c r="G68" s="27"/>
    </row>
    <row r="69" spans="2:7" ht="12.75">
      <c r="B69" s="27"/>
      <c r="C69" s="27"/>
      <c r="D69" s="27"/>
      <c r="E69" s="27"/>
      <c r="F69" s="27"/>
      <c r="G69" s="27"/>
    </row>
    <row r="70" spans="2:7" ht="12.75">
      <c r="B70" s="27"/>
      <c r="C70" s="27"/>
      <c r="D70" s="27"/>
      <c r="E70" s="27"/>
      <c r="F70" s="27"/>
      <c r="G70" s="27"/>
    </row>
    <row r="71" spans="2:7" ht="12.75">
      <c r="B71" s="27"/>
      <c r="C71" s="27"/>
      <c r="D71" s="27"/>
      <c r="E71" s="27"/>
      <c r="F71" s="27"/>
      <c r="G71" s="27"/>
    </row>
    <row r="72" spans="2:7" ht="12.75">
      <c r="B72" s="27"/>
      <c r="C72" s="27"/>
      <c r="D72" s="27"/>
      <c r="E72" s="27"/>
      <c r="F72" s="27"/>
      <c r="G72" s="27"/>
    </row>
    <row r="73" spans="2:7" ht="12.75">
      <c r="B73" s="27"/>
      <c r="C73" s="27"/>
      <c r="D73" s="27"/>
      <c r="E73" s="27"/>
      <c r="F73" s="27"/>
      <c r="G73" s="27"/>
    </row>
    <row r="74" spans="2:7" ht="12.75">
      <c r="B74" s="27"/>
      <c r="C74" s="27"/>
      <c r="D74" s="27"/>
      <c r="E74" s="27"/>
      <c r="F74" s="27"/>
      <c r="G74" s="27"/>
    </row>
    <row r="75" spans="2:7" ht="12.75">
      <c r="B75" s="27"/>
      <c r="C75" s="27"/>
      <c r="D75" s="27"/>
      <c r="E75" s="27"/>
      <c r="F75" s="27"/>
      <c r="G75" s="27"/>
    </row>
    <row r="76" spans="2:7" ht="12.75">
      <c r="B76" s="27"/>
      <c r="C76" s="27"/>
      <c r="D76" s="27"/>
      <c r="E76" s="27"/>
      <c r="F76" s="27"/>
      <c r="G76" s="27"/>
    </row>
  </sheetData>
  <sheetProtection/>
  <mergeCells count="27">
    <mergeCell ref="F26:F27"/>
    <mergeCell ref="G26:G27"/>
    <mergeCell ref="B42:G43"/>
    <mergeCell ref="B33:B34"/>
    <mergeCell ref="C33:C34"/>
    <mergeCell ref="D33:D34"/>
    <mergeCell ref="E33:E34"/>
    <mergeCell ref="F33:F34"/>
    <mergeCell ref="G33:G34"/>
    <mergeCell ref="F12:F13"/>
    <mergeCell ref="G12:G13"/>
    <mergeCell ref="B26:B27"/>
    <mergeCell ref="C26:C27"/>
    <mergeCell ref="D26:D27"/>
    <mergeCell ref="B12:B13"/>
    <mergeCell ref="C12:C13"/>
    <mergeCell ref="D12:D13"/>
    <mergeCell ref="E12:E13"/>
    <mergeCell ref="E26:E27"/>
    <mergeCell ref="B5:G5"/>
    <mergeCell ref="B6:G6"/>
    <mergeCell ref="B9:B10"/>
    <mergeCell ref="C9:C10"/>
    <mergeCell ref="D9:D10"/>
    <mergeCell ref="E9:E10"/>
    <mergeCell ref="F9:F10"/>
    <mergeCell ref="G9:G10"/>
  </mergeCells>
  <printOptions/>
  <pageMargins left="0.2" right="0.25" top="0.75" bottom="0.75" header="0.3" footer="0.3"/>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M158"/>
  <sheetViews>
    <sheetView zoomScale="80" zoomScaleNormal="80" zoomScalePageLayoutView="0" workbookViewId="0" topLeftCell="A1">
      <pane xSplit="1" ySplit="8" topLeftCell="B57" activePane="bottomRight" state="frozen"/>
      <selection pane="topLeft" activeCell="A1" sqref="A1"/>
      <selection pane="topRight" activeCell="B1" sqref="B1"/>
      <selection pane="bottomLeft" activeCell="A9" sqref="A9"/>
      <selection pane="bottomRight" activeCell="H65" sqref="H65"/>
    </sheetView>
  </sheetViews>
  <sheetFormatPr defaultColWidth="9.140625" defaultRowHeight="12.75"/>
  <cols>
    <col min="1" max="1" width="9.140625" style="5" customWidth="1"/>
    <col min="2" max="2" width="25.7109375" style="5" customWidth="1"/>
    <col min="3" max="3" width="95.57421875" style="5" customWidth="1"/>
    <col min="4" max="4" width="9.8515625" style="5" customWidth="1"/>
    <col min="5" max="8" width="20.7109375" style="5" customWidth="1"/>
    <col min="9" max="9" width="20.7109375" style="6" customWidth="1"/>
    <col min="10" max="16384" width="9.140625" style="5" customWidth="1"/>
  </cols>
  <sheetData>
    <row r="1" spans="1:9" ht="15.75">
      <c r="A1" s="52"/>
      <c r="B1" s="52"/>
      <c r="C1" s="52"/>
      <c r="D1" s="52"/>
      <c r="E1" s="52"/>
      <c r="F1" s="52"/>
      <c r="G1" s="52"/>
      <c r="H1" s="52"/>
      <c r="I1" s="33"/>
    </row>
    <row r="2" spans="1:9" s="2" customFormat="1" ht="15.75">
      <c r="A2" s="32"/>
      <c r="B2" s="55" t="s">
        <v>754</v>
      </c>
      <c r="C2" s="32" t="s">
        <v>753</v>
      </c>
      <c r="D2" s="52"/>
      <c r="E2" s="32"/>
      <c r="F2" s="32"/>
      <c r="G2" s="32"/>
      <c r="H2" s="32"/>
      <c r="I2" s="32"/>
    </row>
    <row r="3" spans="1:9" s="2" customFormat="1" ht="15.75">
      <c r="A3" s="32"/>
      <c r="B3" s="55" t="s">
        <v>755</v>
      </c>
      <c r="C3" s="56" t="s">
        <v>756</v>
      </c>
      <c r="D3" s="52"/>
      <c r="E3" s="32"/>
      <c r="F3" s="32"/>
      <c r="G3" s="32"/>
      <c r="H3" s="32"/>
      <c r="I3" s="57" t="s">
        <v>653</v>
      </c>
    </row>
    <row r="4" spans="1:9" ht="15.75">
      <c r="A4" s="52"/>
      <c r="B4" s="52"/>
      <c r="C4" s="52"/>
      <c r="D4" s="52"/>
      <c r="E4" s="52"/>
      <c r="F4" s="52"/>
      <c r="G4" s="52"/>
      <c r="H4" s="52"/>
      <c r="I4" s="33"/>
    </row>
    <row r="5" spans="1:10" ht="30" customHeight="1">
      <c r="A5" s="52"/>
      <c r="B5" s="471" t="s">
        <v>823</v>
      </c>
      <c r="C5" s="471"/>
      <c r="D5" s="471"/>
      <c r="E5" s="471"/>
      <c r="F5" s="471"/>
      <c r="G5" s="471"/>
      <c r="H5" s="471"/>
      <c r="I5" s="471"/>
      <c r="J5" s="52"/>
    </row>
    <row r="6" spans="2:10" ht="26.25" customHeight="1" thickBot="1">
      <c r="B6" s="53"/>
      <c r="C6" s="54"/>
      <c r="D6" s="54"/>
      <c r="E6" s="54"/>
      <c r="F6" s="54"/>
      <c r="G6" s="54"/>
      <c r="H6" s="52"/>
      <c r="I6" s="58" t="s">
        <v>288</v>
      </c>
      <c r="J6" s="52"/>
    </row>
    <row r="7" spans="2:10" s="13" customFormat="1" ht="39.75" customHeight="1">
      <c r="B7" s="476" t="s">
        <v>96</v>
      </c>
      <c r="C7" s="464" t="s">
        <v>97</v>
      </c>
      <c r="D7" s="466" t="s">
        <v>136</v>
      </c>
      <c r="E7" s="478" t="s">
        <v>824</v>
      </c>
      <c r="F7" s="472" t="s">
        <v>825</v>
      </c>
      <c r="G7" s="474" t="s">
        <v>826</v>
      </c>
      <c r="H7" s="475"/>
      <c r="I7" s="462" t="s">
        <v>827</v>
      </c>
      <c r="J7" s="59"/>
    </row>
    <row r="8" spans="2:10" s="14" customFormat="1" ht="50.25" customHeight="1" thickBot="1">
      <c r="B8" s="477"/>
      <c r="C8" s="470"/>
      <c r="D8" s="467"/>
      <c r="E8" s="479"/>
      <c r="F8" s="473"/>
      <c r="G8" s="296" t="s">
        <v>104</v>
      </c>
      <c r="H8" s="296" t="s">
        <v>69</v>
      </c>
      <c r="I8" s="463"/>
      <c r="J8" s="60"/>
    </row>
    <row r="9" spans="2:10" s="16" customFormat="1" ht="34.5" customHeight="1">
      <c r="B9" s="396"/>
      <c r="C9" s="397" t="s">
        <v>98</v>
      </c>
      <c r="D9" s="394"/>
      <c r="E9" s="398"/>
      <c r="F9" s="398"/>
      <c r="G9" s="398"/>
      <c r="H9" s="398"/>
      <c r="I9" s="399"/>
      <c r="J9" s="52"/>
    </row>
    <row r="10" spans="2:10" s="16" customFormat="1" ht="34.5" customHeight="1">
      <c r="B10" s="62">
        <v>0</v>
      </c>
      <c r="C10" s="63" t="s">
        <v>289</v>
      </c>
      <c r="D10" s="64" t="s">
        <v>153</v>
      </c>
      <c r="E10" s="65"/>
      <c r="F10" s="65"/>
      <c r="G10" s="65"/>
      <c r="H10" s="66"/>
      <c r="I10" s="67"/>
      <c r="J10" s="52"/>
    </row>
    <row r="11" spans="2:10" s="16" customFormat="1" ht="34.5" customHeight="1">
      <c r="B11" s="268"/>
      <c r="C11" s="269" t="s">
        <v>796</v>
      </c>
      <c r="D11" s="270" t="s">
        <v>154</v>
      </c>
      <c r="E11" s="297">
        <f>E12+E19+E28+E33+E43</f>
        <v>1004647</v>
      </c>
      <c r="F11" s="297">
        <f>F12+F19+F28+F33+F43</f>
        <v>1010625</v>
      </c>
      <c r="G11" s="297">
        <f>G12+G19+G28+G33+G43</f>
        <v>1009957</v>
      </c>
      <c r="H11" s="297">
        <f>H12+H19+H28+H33+H43</f>
        <v>997000</v>
      </c>
      <c r="I11" s="271">
        <f>H11/G11*100</f>
        <v>98.71707409325347</v>
      </c>
      <c r="J11" s="52"/>
    </row>
    <row r="12" spans="2:10" s="16" customFormat="1" ht="34.5" customHeight="1">
      <c r="B12" s="268">
        <v>1</v>
      </c>
      <c r="C12" s="269" t="s">
        <v>290</v>
      </c>
      <c r="D12" s="270" t="s">
        <v>155</v>
      </c>
      <c r="E12" s="276">
        <f>E13+E14+E15+E16+E17+E18</f>
        <v>245</v>
      </c>
      <c r="F12" s="276">
        <f>F13+F14+F15+F16+F17+F18</f>
        <v>129</v>
      </c>
      <c r="G12" s="276">
        <f>G13+G14+G15+G16+G17+G18</f>
        <v>258</v>
      </c>
      <c r="H12" s="278">
        <f>H13+H14+H15+H16+H17+H18</f>
        <v>254</v>
      </c>
      <c r="I12" s="271">
        <f>H12/G12*100</f>
        <v>98.44961240310077</v>
      </c>
      <c r="J12" s="52"/>
    </row>
    <row r="13" spans="2:10" s="16" customFormat="1" ht="34.5" customHeight="1">
      <c r="B13" s="62" t="s">
        <v>291</v>
      </c>
      <c r="C13" s="68" t="s">
        <v>292</v>
      </c>
      <c r="D13" s="64" t="s">
        <v>156</v>
      </c>
      <c r="E13" s="44"/>
      <c r="F13" s="44"/>
      <c r="G13" s="44"/>
      <c r="H13" s="298"/>
      <c r="I13" s="67"/>
      <c r="J13" s="52"/>
    </row>
    <row r="14" spans="2:10" s="16" customFormat="1" ht="34.5" customHeight="1">
      <c r="B14" s="62" t="s">
        <v>293</v>
      </c>
      <c r="C14" s="68" t="s">
        <v>294</v>
      </c>
      <c r="D14" s="64" t="s">
        <v>157</v>
      </c>
      <c r="E14" s="44">
        <v>245</v>
      </c>
      <c r="F14" s="44">
        <v>129</v>
      </c>
      <c r="G14" s="44">
        <v>258</v>
      </c>
      <c r="H14" s="47">
        <v>254</v>
      </c>
      <c r="I14" s="67"/>
      <c r="J14" s="52"/>
    </row>
    <row r="15" spans="2:10" s="16" customFormat="1" ht="34.5" customHeight="1">
      <c r="B15" s="62" t="s">
        <v>295</v>
      </c>
      <c r="C15" s="68" t="s">
        <v>296</v>
      </c>
      <c r="D15" s="64" t="s">
        <v>158</v>
      </c>
      <c r="E15" s="44"/>
      <c r="F15" s="44"/>
      <c r="G15" s="44"/>
      <c r="H15" s="298"/>
      <c r="I15" s="67"/>
      <c r="J15" s="52"/>
    </row>
    <row r="16" spans="2:10" s="16" customFormat="1" ht="34.5" customHeight="1">
      <c r="B16" s="69" t="s">
        <v>297</v>
      </c>
      <c r="C16" s="68" t="s">
        <v>298</v>
      </c>
      <c r="D16" s="64" t="s">
        <v>159</v>
      </c>
      <c r="E16" s="44"/>
      <c r="F16" s="44"/>
      <c r="G16" s="44"/>
      <c r="H16" s="298"/>
      <c r="I16" s="67"/>
      <c r="J16" s="52"/>
    </row>
    <row r="17" spans="2:10" s="16" customFormat="1" ht="34.5" customHeight="1">
      <c r="B17" s="69" t="s">
        <v>299</v>
      </c>
      <c r="C17" s="68" t="s">
        <v>300</v>
      </c>
      <c r="D17" s="64" t="s">
        <v>160</v>
      </c>
      <c r="E17" s="44"/>
      <c r="F17" s="44"/>
      <c r="G17" s="44"/>
      <c r="H17" s="298"/>
      <c r="I17" s="67"/>
      <c r="J17" s="52"/>
    </row>
    <row r="18" spans="2:10" s="16" customFormat="1" ht="34.5" customHeight="1">
      <c r="B18" s="69" t="s">
        <v>301</v>
      </c>
      <c r="C18" s="68" t="s">
        <v>302</v>
      </c>
      <c r="D18" s="64" t="s">
        <v>658</v>
      </c>
      <c r="E18" s="44"/>
      <c r="F18" s="44"/>
      <c r="G18" s="44"/>
      <c r="H18" s="47"/>
      <c r="I18" s="67"/>
      <c r="J18" s="52"/>
    </row>
    <row r="19" spans="2:10" s="16" customFormat="1" ht="34.5" customHeight="1">
      <c r="B19" s="272">
        <v>2</v>
      </c>
      <c r="C19" s="269" t="s">
        <v>303</v>
      </c>
      <c r="D19" s="270" t="s">
        <v>139</v>
      </c>
      <c r="E19" s="297">
        <f>E20+E21+E22+E23+E24+E25+E26+E27</f>
        <v>1003903</v>
      </c>
      <c r="F19" s="297">
        <f>F20+F21+F22+F23+F24+F25+F26+F27</f>
        <v>1010028</v>
      </c>
      <c r="G19" s="297">
        <f>G20+G21+G22+G23+G24+G25+G26+G27</f>
        <v>1009210</v>
      </c>
      <c r="H19" s="297">
        <f>H20+H21+H22+H23+H24+H25+H26+H27</f>
        <v>996256</v>
      </c>
      <c r="I19" s="271">
        <f>H19/G19*100</f>
        <v>98.71642175563065</v>
      </c>
      <c r="J19" s="52"/>
    </row>
    <row r="20" spans="2:10" s="16" customFormat="1" ht="34.5" customHeight="1">
      <c r="B20" s="62" t="s">
        <v>304</v>
      </c>
      <c r="C20" s="68" t="s">
        <v>305</v>
      </c>
      <c r="D20" s="64" t="s">
        <v>138</v>
      </c>
      <c r="E20" s="44">
        <v>2136</v>
      </c>
      <c r="F20" s="44">
        <v>2136</v>
      </c>
      <c r="G20" s="44">
        <v>2136</v>
      </c>
      <c r="H20" s="298">
        <v>2525</v>
      </c>
      <c r="I20" s="67">
        <f>H20/G20*100</f>
        <v>118.21161048689139</v>
      </c>
      <c r="J20" s="52"/>
    </row>
    <row r="21" spans="2:10" s="16" customFormat="1" ht="34.5" customHeight="1">
      <c r="B21" s="69" t="s">
        <v>306</v>
      </c>
      <c r="C21" s="68" t="s">
        <v>307</v>
      </c>
      <c r="D21" s="64" t="s">
        <v>99</v>
      </c>
      <c r="E21" s="327">
        <v>835925</v>
      </c>
      <c r="F21" s="44">
        <v>834010</v>
      </c>
      <c r="G21" s="44">
        <v>833620</v>
      </c>
      <c r="H21" s="326">
        <v>831899</v>
      </c>
      <c r="I21" s="67">
        <f aca="true" t="shared" si="0" ref="I21:I26">H21/G21*100</f>
        <v>99.79355101844966</v>
      </c>
      <c r="J21" s="52"/>
    </row>
    <row r="22" spans="2:10" s="16" customFormat="1" ht="34.5" customHeight="1">
      <c r="B22" s="62" t="s">
        <v>308</v>
      </c>
      <c r="C22" s="68" t="s">
        <v>309</v>
      </c>
      <c r="D22" s="64" t="s">
        <v>161</v>
      </c>
      <c r="E22" s="327">
        <v>87128</v>
      </c>
      <c r="F22" s="44">
        <v>98532</v>
      </c>
      <c r="G22" s="44">
        <v>97354</v>
      </c>
      <c r="H22" s="337">
        <v>81211</v>
      </c>
      <c r="I22" s="67">
        <f t="shared" si="0"/>
        <v>83.41824681060871</v>
      </c>
      <c r="J22" s="52"/>
    </row>
    <row r="23" spans="2:10" s="16" customFormat="1" ht="34.5" customHeight="1">
      <c r="B23" s="62" t="s">
        <v>310</v>
      </c>
      <c r="C23" s="68" t="s">
        <v>311</v>
      </c>
      <c r="D23" s="64" t="s">
        <v>162</v>
      </c>
      <c r="E23" s="44"/>
      <c r="F23" s="44"/>
      <c r="G23" s="44"/>
      <c r="H23" s="298"/>
      <c r="I23" s="67"/>
      <c r="J23" s="52"/>
    </row>
    <row r="24" spans="2:10" s="16" customFormat="1" ht="34.5" customHeight="1">
      <c r="B24" s="62" t="s">
        <v>312</v>
      </c>
      <c r="C24" s="68" t="s">
        <v>313</v>
      </c>
      <c r="D24" s="64" t="s">
        <v>163</v>
      </c>
      <c r="E24" s="44"/>
      <c r="F24" s="44"/>
      <c r="G24" s="44"/>
      <c r="H24" s="326"/>
      <c r="I24" s="67"/>
      <c r="J24" s="52"/>
    </row>
    <row r="25" spans="2:10" s="16" customFormat="1" ht="34.5" customHeight="1">
      <c r="B25" s="62" t="s">
        <v>314</v>
      </c>
      <c r="C25" s="68" t="s">
        <v>315</v>
      </c>
      <c r="D25" s="64" t="s">
        <v>140</v>
      </c>
      <c r="E25" s="44">
        <v>53326</v>
      </c>
      <c r="F25" s="44">
        <v>53000</v>
      </c>
      <c r="G25" s="44">
        <v>53000</v>
      </c>
      <c r="H25" s="298">
        <v>55594</v>
      </c>
      <c r="I25" s="67">
        <f t="shared" si="0"/>
        <v>104.89433962264152</v>
      </c>
      <c r="J25" s="52"/>
    </row>
    <row r="26" spans="2:10" s="16" customFormat="1" ht="34.5" customHeight="1">
      <c r="B26" s="62" t="s">
        <v>316</v>
      </c>
      <c r="C26" s="68" t="s">
        <v>317</v>
      </c>
      <c r="D26" s="64" t="s">
        <v>164</v>
      </c>
      <c r="E26" s="44">
        <v>25388</v>
      </c>
      <c r="F26" s="44">
        <v>22350</v>
      </c>
      <c r="G26" s="44">
        <v>23100</v>
      </c>
      <c r="H26" s="298">
        <v>25027</v>
      </c>
      <c r="I26" s="67">
        <f t="shared" si="0"/>
        <v>108.34199134199135</v>
      </c>
      <c r="J26" s="52"/>
    </row>
    <row r="27" spans="2:10" s="16" customFormat="1" ht="34.5" customHeight="1">
      <c r="B27" s="62" t="s">
        <v>318</v>
      </c>
      <c r="C27" s="68" t="s">
        <v>319</v>
      </c>
      <c r="D27" s="64" t="s">
        <v>137</v>
      </c>
      <c r="E27" s="44"/>
      <c r="F27" s="44"/>
      <c r="G27" s="44"/>
      <c r="H27" s="298"/>
      <c r="I27" s="67"/>
      <c r="J27" s="52"/>
    </row>
    <row r="28" spans="2:10" s="16" customFormat="1" ht="34.5" customHeight="1">
      <c r="B28" s="272">
        <v>3</v>
      </c>
      <c r="C28" s="269" t="s">
        <v>320</v>
      </c>
      <c r="D28" s="270" t="s">
        <v>146</v>
      </c>
      <c r="E28" s="297">
        <f>E29+E30+E31+E32</f>
        <v>0</v>
      </c>
      <c r="F28" s="297">
        <f>F29+F30+F31+F32</f>
        <v>0</v>
      </c>
      <c r="G28" s="297">
        <f>G29+G30+G31+G32</f>
        <v>0</v>
      </c>
      <c r="H28" s="297">
        <f>H29+H30+H31+H32</f>
        <v>0</v>
      </c>
      <c r="I28" s="271"/>
      <c r="J28" s="52"/>
    </row>
    <row r="29" spans="2:10" s="16" customFormat="1" ht="34.5" customHeight="1">
      <c r="B29" s="62" t="s">
        <v>321</v>
      </c>
      <c r="C29" s="68" t="s">
        <v>322</v>
      </c>
      <c r="D29" s="64" t="s">
        <v>165</v>
      </c>
      <c r="E29" s="44"/>
      <c r="F29" s="44"/>
      <c r="G29" s="44"/>
      <c r="H29" s="298"/>
      <c r="I29" s="67"/>
      <c r="J29" s="52"/>
    </row>
    <row r="30" spans="2:10" s="16" customFormat="1" ht="34.5" customHeight="1">
      <c r="B30" s="69" t="s">
        <v>323</v>
      </c>
      <c r="C30" s="68" t="s">
        <v>324</v>
      </c>
      <c r="D30" s="64" t="s">
        <v>166</v>
      </c>
      <c r="E30" s="44"/>
      <c r="F30" s="44"/>
      <c r="G30" s="44"/>
      <c r="H30" s="298"/>
      <c r="I30" s="67"/>
      <c r="J30" s="52"/>
    </row>
    <row r="31" spans="2:10" s="16" customFormat="1" ht="34.5" customHeight="1">
      <c r="B31" s="69" t="s">
        <v>325</v>
      </c>
      <c r="C31" s="68" t="s">
        <v>326</v>
      </c>
      <c r="D31" s="64" t="s">
        <v>167</v>
      </c>
      <c r="E31" s="44"/>
      <c r="F31" s="44"/>
      <c r="G31" s="44"/>
      <c r="H31" s="47"/>
      <c r="I31" s="67"/>
      <c r="J31" s="52"/>
    </row>
    <row r="32" spans="2:10" s="16" customFormat="1" ht="34.5" customHeight="1">
      <c r="B32" s="69" t="s">
        <v>327</v>
      </c>
      <c r="C32" s="68" t="s">
        <v>328</v>
      </c>
      <c r="D32" s="64" t="s">
        <v>168</v>
      </c>
      <c r="E32" s="44"/>
      <c r="F32" s="44"/>
      <c r="G32" s="44"/>
      <c r="H32" s="298"/>
      <c r="I32" s="67"/>
      <c r="J32" s="52"/>
    </row>
    <row r="33" spans="2:10" s="16" customFormat="1" ht="34.5" customHeight="1">
      <c r="B33" s="273" t="s">
        <v>329</v>
      </c>
      <c r="C33" s="269" t="s">
        <v>330</v>
      </c>
      <c r="D33" s="270" t="s">
        <v>169</v>
      </c>
      <c r="E33" s="278">
        <f>E34+E35+E36+E37+E38+E39+E40+E41+E42</f>
        <v>499</v>
      </c>
      <c r="F33" s="278">
        <f>F34+F35+F36+F37+F38+F39+F40+F41+F42</f>
        <v>468</v>
      </c>
      <c r="G33" s="278">
        <f>G34+G35+G36+G37+G38+G39+G40+G41+G42</f>
        <v>489</v>
      </c>
      <c r="H33" s="278">
        <f>H34+H35+H36+H37+H38+H39+H40+H41+H42</f>
        <v>490</v>
      </c>
      <c r="I33" s="271">
        <f>H33/G33*100</f>
        <v>100.20449897750512</v>
      </c>
      <c r="J33" s="52"/>
    </row>
    <row r="34" spans="2:10" s="16" customFormat="1" ht="34.5" customHeight="1">
      <c r="B34" s="69" t="s">
        <v>331</v>
      </c>
      <c r="C34" s="68" t="s">
        <v>332</v>
      </c>
      <c r="D34" s="64" t="s">
        <v>170</v>
      </c>
      <c r="E34" s="44"/>
      <c r="F34" s="44"/>
      <c r="G34" s="44"/>
      <c r="H34" s="298"/>
      <c r="I34" s="67"/>
      <c r="J34" s="52"/>
    </row>
    <row r="35" spans="2:10" s="16" customFormat="1" ht="34.5" customHeight="1">
      <c r="B35" s="69" t="s">
        <v>333</v>
      </c>
      <c r="C35" s="68" t="s">
        <v>334</v>
      </c>
      <c r="D35" s="64" t="s">
        <v>335</v>
      </c>
      <c r="E35" s="44"/>
      <c r="F35" s="44"/>
      <c r="G35" s="44"/>
      <c r="H35" s="47"/>
      <c r="I35" s="67"/>
      <c r="J35" s="52"/>
    </row>
    <row r="36" spans="2:10" s="16" customFormat="1" ht="34.5" customHeight="1">
      <c r="B36" s="69" t="s">
        <v>336</v>
      </c>
      <c r="C36" s="68" t="s">
        <v>337</v>
      </c>
      <c r="D36" s="64" t="s">
        <v>338</v>
      </c>
      <c r="E36" s="44"/>
      <c r="F36" s="44"/>
      <c r="G36" s="44"/>
      <c r="H36" s="47"/>
      <c r="I36" s="67"/>
      <c r="J36" s="52"/>
    </row>
    <row r="37" spans="2:10" s="16" customFormat="1" ht="34.5" customHeight="1">
      <c r="B37" s="69" t="s">
        <v>339</v>
      </c>
      <c r="C37" s="68" t="s">
        <v>340</v>
      </c>
      <c r="D37" s="64" t="s">
        <v>341</v>
      </c>
      <c r="E37" s="44"/>
      <c r="F37" s="44"/>
      <c r="G37" s="44"/>
      <c r="H37" s="298"/>
      <c r="I37" s="67"/>
      <c r="J37" s="52"/>
    </row>
    <row r="38" spans="2:10" s="16" customFormat="1" ht="34.5" customHeight="1">
      <c r="B38" s="69" t="s">
        <v>339</v>
      </c>
      <c r="C38" s="68" t="s">
        <v>342</v>
      </c>
      <c r="D38" s="64" t="s">
        <v>343</v>
      </c>
      <c r="E38" s="44"/>
      <c r="F38" s="44"/>
      <c r="G38" s="44"/>
      <c r="H38" s="298"/>
      <c r="I38" s="67"/>
      <c r="J38" s="52"/>
    </row>
    <row r="39" spans="2:10" s="16" customFormat="1" ht="34.5" customHeight="1">
      <c r="B39" s="69" t="s">
        <v>344</v>
      </c>
      <c r="C39" s="68" t="s">
        <v>345</v>
      </c>
      <c r="D39" s="64" t="s">
        <v>346</v>
      </c>
      <c r="E39" s="44"/>
      <c r="F39" s="44"/>
      <c r="G39" s="44"/>
      <c r="H39" s="298"/>
      <c r="I39" s="67"/>
      <c r="J39" s="52"/>
    </row>
    <row r="40" spans="2:10" s="16" customFormat="1" ht="34.5" customHeight="1">
      <c r="B40" s="69" t="s">
        <v>344</v>
      </c>
      <c r="C40" s="68" t="s">
        <v>347</v>
      </c>
      <c r="D40" s="64" t="s">
        <v>348</v>
      </c>
      <c r="E40" s="44"/>
      <c r="F40" s="44"/>
      <c r="G40" s="44"/>
      <c r="H40" s="298"/>
      <c r="I40" s="67"/>
      <c r="J40" s="52"/>
    </row>
    <row r="41" spans="2:10" s="16" customFormat="1" ht="34.5" customHeight="1">
      <c r="B41" s="69" t="s">
        <v>349</v>
      </c>
      <c r="C41" s="68" t="s">
        <v>350</v>
      </c>
      <c r="D41" s="64" t="s">
        <v>351</v>
      </c>
      <c r="E41" s="44"/>
      <c r="F41" s="44"/>
      <c r="G41" s="44"/>
      <c r="H41" s="298"/>
      <c r="I41" s="67"/>
      <c r="J41" s="52"/>
    </row>
    <row r="42" spans="2:10" s="16" customFormat="1" ht="34.5" customHeight="1">
      <c r="B42" s="69" t="s">
        <v>352</v>
      </c>
      <c r="C42" s="68" t="s">
        <v>353</v>
      </c>
      <c r="D42" s="64" t="s">
        <v>354</v>
      </c>
      <c r="E42" s="44">
        <v>499</v>
      </c>
      <c r="F42" s="44">
        <v>468</v>
      </c>
      <c r="G42" s="44">
        <v>489</v>
      </c>
      <c r="H42" s="298">
        <v>490</v>
      </c>
      <c r="I42" s="67">
        <f>H42/G42*100</f>
        <v>100.20449897750512</v>
      </c>
      <c r="J42" s="52"/>
    </row>
    <row r="43" spans="2:10" s="16" customFormat="1" ht="34.5" customHeight="1">
      <c r="B43" s="273">
        <v>5</v>
      </c>
      <c r="C43" s="269" t="s">
        <v>355</v>
      </c>
      <c r="D43" s="270" t="s">
        <v>356</v>
      </c>
      <c r="E43" s="297">
        <f>E44+E45+E46+E47+E48+E49+E50</f>
        <v>0</v>
      </c>
      <c r="F43" s="297">
        <f>F44+F45+F46+F47+F48+F49+F50</f>
        <v>0</v>
      </c>
      <c r="G43" s="297">
        <f>G44+G45+G46+G47+G48+G49+G50</f>
        <v>0</v>
      </c>
      <c r="H43" s="297">
        <f>H44+H45+H46+H47+H48+H49+H50</f>
        <v>0</v>
      </c>
      <c r="I43" s="271"/>
      <c r="J43" s="52"/>
    </row>
    <row r="44" spans="2:10" s="16" customFormat="1" ht="34.5" customHeight="1">
      <c r="B44" s="69" t="s">
        <v>357</v>
      </c>
      <c r="C44" s="68" t="s">
        <v>358</v>
      </c>
      <c r="D44" s="64" t="s">
        <v>359</v>
      </c>
      <c r="E44" s="44"/>
      <c r="F44" s="44"/>
      <c r="G44" s="44"/>
      <c r="H44" s="298"/>
      <c r="I44" s="67"/>
      <c r="J44" s="52"/>
    </row>
    <row r="45" spans="2:10" s="16" customFormat="1" ht="34.5" customHeight="1">
      <c r="B45" s="69" t="s">
        <v>360</v>
      </c>
      <c r="C45" s="68" t="s">
        <v>361</v>
      </c>
      <c r="D45" s="64" t="s">
        <v>362</v>
      </c>
      <c r="E45" s="44"/>
      <c r="F45" s="44"/>
      <c r="G45" s="44"/>
      <c r="H45" s="298"/>
      <c r="I45" s="67"/>
      <c r="J45" s="52"/>
    </row>
    <row r="46" spans="2:10" s="16" customFormat="1" ht="34.5" customHeight="1">
      <c r="B46" s="69" t="s">
        <v>363</v>
      </c>
      <c r="C46" s="68" t="s">
        <v>364</v>
      </c>
      <c r="D46" s="64" t="s">
        <v>365</v>
      </c>
      <c r="E46" s="44"/>
      <c r="F46" s="44"/>
      <c r="G46" s="44"/>
      <c r="H46" s="47"/>
      <c r="I46" s="67"/>
      <c r="J46" s="52"/>
    </row>
    <row r="47" spans="2:10" s="16" customFormat="1" ht="34.5" customHeight="1">
      <c r="B47" s="69" t="s">
        <v>672</v>
      </c>
      <c r="C47" s="68" t="s">
        <v>366</v>
      </c>
      <c r="D47" s="64" t="s">
        <v>367</v>
      </c>
      <c r="E47" s="44"/>
      <c r="F47" s="44"/>
      <c r="G47" s="44"/>
      <c r="H47" s="298"/>
      <c r="I47" s="67"/>
      <c r="J47" s="52"/>
    </row>
    <row r="48" spans="2:10" s="16" customFormat="1" ht="34.5" customHeight="1">
      <c r="B48" s="69" t="s">
        <v>368</v>
      </c>
      <c r="C48" s="68" t="s">
        <v>369</v>
      </c>
      <c r="D48" s="64" t="s">
        <v>370</v>
      </c>
      <c r="E48" s="44"/>
      <c r="F48" s="44"/>
      <c r="G48" s="44"/>
      <c r="H48" s="47"/>
      <c r="I48" s="67"/>
      <c r="J48" s="52"/>
    </row>
    <row r="49" spans="2:10" s="16" customFormat="1" ht="34.5" customHeight="1">
      <c r="B49" s="69" t="s">
        <v>371</v>
      </c>
      <c r="C49" s="68" t="s">
        <v>372</v>
      </c>
      <c r="D49" s="64" t="s">
        <v>373</v>
      </c>
      <c r="E49" s="44"/>
      <c r="F49" s="44"/>
      <c r="G49" s="44"/>
      <c r="H49" s="298"/>
      <c r="I49" s="67"/>
      <c r="J49" s="52"/>
    </row>
    <row r="50" spans="2:10" s="16" customFormat="1" ht="34.5" customHeight="1">
      <c r="B50" s="69" t="s">
        <v>374</v>
      </c>
      <c r="C50" s="68" t="s">
        <v>375</v>
      </c>
      <c r="D50" s="64" t="s">
        <v>376</v>
      </c>
      <c r="E50" s="44"/>
      <c r="F50" s="44"/>
      <c r="G50" s="44"/>
      <c r="H50" s="298"/>
      <c r="I50" s="67"/>
      <c r="J50" s="52"/>
    </row>
    <row r="51" spans="2:10" s="16" customFormat="1" ht="34.5" customHeight="1">
      <c r="B51" s="70">
        <v>288</v>
      </c>
      <c r="C51" s="63" t="s">
        <v>193</v>
      </c>
      <c r="D51" s="64" t="s">
        <v>377</v>
      </c>
      <c r="E51" s="44">
        <v>15195</v>
      </c>
      <c r="F51" s="44">
        <v>15000</v>
      </c>
      <c r="G51" s="44">
        <v>15000</v>
      </c>
      <c r="H51" s="47">
        <v>16052</v>
      </c>
      <c r="I51" s="67">
        <f>H51/G51*100</f>
        <v>107.01333333333334</v>
      </c>
      <c r="J51" s="52"/>
    </row>
    <row r="52" spans="2:10" s="16" customFormat="1" ht="34.5" customHeight="1">
      <c r="B52" s="273"/>
      <c r="C52" s="269" t="s">
        <v>378</v>
      </c>
      <c r="D52" s="270" t="s">
        <v>379</v>
      </c>
      <c r="E52" s="297">
        <f>E53+E60+E68+E69+E70+E71+E77+E78+E79</f>
        <v>133678</v>
      </c>
      <c r="F52" s="297">
        <f>F53+F60+F68+F69+F70+F71+F77+F78+F79</f>
        <v>140000</v>
      </c>
      <c r="G52" s="297">
        <f>G53+G60+G68+G69+G70+G71+G77+G78+G79</f>
        <v>141400</v>
      </c>
      <c r="H52" s="297">
        <f>H53+H60+H68+H69+H70+H71+H77+H78+H79</f>
        <v>129873</v>
      </c>
      <c r="I52" s="271">
        <f>H52/G52*100</f>
        <v>91.84794908062234</v>
      </c>
      <c r="J52" s="52"/>
    </row>
    <row r="53" spans="2:10" s="16" customFormat="1" ht="34.5" customHeight="1">
      <c r="B53" s="273" t="s">
        <v>380</v>
      </c>
      <c r="C53" s="269" t="s">
        <v>381</v>
      </c>
      <c r="D53" s="270" t="s">
        <v>382</v>
      </c>
      <c r="E53" s="297">
        <f>E54+E55+E56+E57+E58+E59</f>
        <v>34455</v>
      </c>
      <c r="F53" s="297">
        <f>F54+F55+F56+F57+F58+F59</f>
        <v>35500</v>
      </c>
      <c r="G53" s="297">
        <f>G54+G55+G56+G57+G58+G59</f>
        <v>35500</v>
      </c>
      <c r="H53" s="297">
        <f>H54+H55+H56+H57+H58+H59</f>
        <v>36372</v>
      </c>
      <c r="I53" s="271">
        <f>H53/G53*100</f>
        <v>102.45633802816903</v>
      </c>
      <c r="J53" s="52"/>
    </row>
    <row r="54" spans="2:10" s="16" customFormat="1" ht="34.5" customHeight="1">
      <c r="B54" s="69">
        <v>10</v>
      </c>
      <c r="C54" s="68" t="s">
        <v>383</v>
      </c>
      <c r="D54" s="64" t="s">
        <v>384</v>
      </c>
      <c r="E54" s="44">
        <v>34329</v>
      </c>
      <c r="F54" s="44">
        <v>35000</v>
      </c>
      <c r="G54" s="44">
        <v>35000</v>
      </c>
      <c r="H54" s="298">
        <v>36353</v>
      </c>
      <c r="I54" s="67">
        <f>H54/G54*100</f>
        <v>103.86571428571429</v>
      </c>
      <c r="J54" s="52"/>
    </row>
    <row r="55" spans="2:10" s="16" customFormat="1" ht="34.5" customHeight="1">
      <c r="B55" s="69">
        <v>11</v>
      </c>
      <c r="C55" s="68" t="s">
        <v>385</v>
      </c>
      <c r="D55" s="64" t="s">
        <v>386</v>
      </c>
      <c r="E55" s="44"/>
      <c r="F55" s="44"/>
      <c r="G55" s="44"/>
      <c r="H55" s="298"/>
      <c r="I55" s="67"/>
      <c r="J55" s="52"/>
    </row>
    <row r="56" spans="2:10" s="16" customFormat="1" ht="34.5" customHeight="1">
      <c r="B56" s="69">
        <v>12</v>
      </c>
      <c r="C56" s="68" t="s">
        <v>387</v>
      </c>
      <c r="D56" s="64" t="s">
        <v>388</v>
      </c>
      <c r="E56" s="44"/>
      <c r="F56" s="44"/>
      <c r="G56" s="44"/>
      <c r="H56" s="298"/>
      <c r="I56" s="67"/>
      <c r="J56" s="52"/>
    </row>
    <row r="57" spans="2:10" s="16" customFormat="1" ht="34.5" customHeight="1">
      <c r="B57" s="69">
        <v>13</v>
      </c>
      <c r="C57" s="68" t="s">
        <v>389</v>
      </c>
      <c r="D57" s="64" t="s">
        <v>390</v>
      </c>
      <c r="E57" s="44"/>
      <c r="F57" s="44"/>
      <c r="G57" s="44"/>
      <c r="H57" s="298"/>
      <c r="I57" s="67"/>
      <c r="J57" s="52"/>
    </row>
    <row r="58" spans="2:10" s="16" customFormat="1" ht="34.5" customHeight="1">
      <c r="B58" s="69">
        <v>14</v>
      </c>
      <c r="C58" s="68" t="s">
        <v>391</v>
      </c>
      <c r="D58" s="64" t="s">
        <v>392</v>
      </c>
      <c r="E58" s="44"/>
      <c r="F58" s="44"/>
      <c r="G58" s="44"/>
      <c r="H58" s="298"/>
      <c r="I58" s="67"/>
      <c r="J58" s="52"/>
    </row>
    <row r="59" spans="2:10" s="16" customFormat="1" ht="34.5" customHeight="1">
      <c r="B59" s="69">
        <v>15</v>
      </c>
      <c r="C59" s="71" t="s">
        <v>393</v>
      </c>
      <c r="D59" s="64" t="s">
        <v>394</v>
      </c>
      <c r="E59" s="44">
        <v>126</v>
      </c>
      <c r="F59" s="44">
        <v>500</v>
      </c>
      <c r="G59" s="44">
        <v>500</v>
      </c>
      <c r="H59" s="47">
        <v>19</v>
      </c>
      <c r="I59" s="67"/>
      <c r="J59" s="52"/>
    </row>
    <row r="60" spans="2:10" s="16" customFormat="1" ht="34.5" customHeight="1">
      <c r="B60" s="273"/>
      <c r="C60" s="269" t="s">
        <v>395</v>
      </c>
      <c r="D60" s="270" t="s">
        <v>396</v>
      </c>
      <c r="E60" s="297">
        <f>E61+E62+E63+E64+E65+E66+E67</f>
        <v>70840</v>
      </c>
      <c r="F60" s="297">
        <f>F61+F62+F63+F64+F65+F66+F67</f>
        <v>79000</v>
      </c>
      <c r="G60" s="297">
        <f>G61+G62+G63+G64+G65+G66+G67</f>
        <v>80000</v>
      </c>
      <c r="H60" s="297">
        <f>H61+H62+H63+H64+H65+H66+H67</f>
        <v>58360</v>
      </c>
      <c r="I60" s="271">
        <f>H60/G60*100</f>
        <v>72.95</v>
      </c>
      <c r="J60" s="52"/>
    </row>
    <row r="61" spans="2:10" s="15" customFormat="1" ht="34.5" customHeight="1">
      <c r="B61" s="69" t="s">
        <v>397</v>
      </c>
      <c r="C61" s="68" t="s">
        <v>398</v>
      </c>
      <c r="D61" s="64" t="s">
        <v>399</v>
      </c>
      <c r="E61" s="44"/>
      <c r="F61" s="44"/>
      <c r="G61" s="44"/>
      <c r="H61" s="298"/>
      <c r="I61" s="67"/>
      <c r="J61" s="52"/>
    </row>
    <row r="62" spans="2:10" s="15" customFormat="1" ht="34.5" customHeight="1">
      <c r="B62" s="69" t="s">
        <v>400</v>
      </c>
      <c r="C62" s="68" t="s">
        <v>401</v>
      </c>
      <c r="D62" s="64" t="s">
        <v>402</v>
      </c>
      <c r="E62" s="47"/>
      <c r="F62" s="47"/>
      <c r="G62" s="47"/>
      <c r="H62" s="47"/>
      <c r="I62" s="67"/>
      <c r="J62" s="52"/>
    </row>
    <row r="63" spans="2:10" s="16" customFormat="1" ht="34.5" customHeight="1">
      <c r="B63" s="69" t="s">
        <v>403</v>
      </c>
      <c r="C63" s="68" t="s">
        <v>404</v>
      </c>
      <c r="D63" s="64" t="s">
        <v>405</v>
      </c>
      <c r="E63" s="47"/>
      <c r="F63" s="44"/>
      <c r="G63" s="47"/>
      <c r="H63" s="47"/>
      <c r="I63" s="67"/>
      <c r="J63" s="52"/>
    </row>
    <row r="64" spans="2:10" s="15" customFormat="1" ht="34.5" customHeight="1">
      <c r="B64" s="69" t="s">
        <v>406</v>
      </c>
      <c r="C64" s="68" t="s">
        <v>407</v>
      </c>
      <c r="D64" s="64" t="s">
        <v>408</v>
      </c>
      <c r="E64" s="44"/>
      <c r="F64" s="44"/>
      <c r="G64" s="44"/>
      <c r="H64" s="44"/>
      <c r="I64" s="67"/>
      <c r="J64" s="52"/>
    </row>
    <row r="65" spans="2:10" ht="34.5" customHeight="1">
      <c r="B65" s="69" t="s">
        <v>409</v>
      </c>
      <c r="C65" s="68" t="s">
        <v>410</v>
      </c>
      <c r="D65" s="64" t="s">
        <v>411</v>
      </c>
      <c r="E65" s="47">
        <v>70840</v>
      </c>
      <c r="F65" s="47">
        <v>79000</v>
      </c>
      <c r="G65" s="47">
        <v>80000</v>
      </c>
      <c r="H65" s="47">
        <v>58360</v>
      </c>
      <c r="I65" s="67">
        <f>H65/G65*100</f>
        <v>72.95</v>
      </c>
      <c r="J65" s="52"/>
    </row>
    <row r="66" spans="2:10" ht="34.5" customHeight="1">
      <c r="B66" s="69" t="s">
        <v>412</v>
      </c>
      <c r="C66" s="68" t="s">
        <v>413</v>
      </c>
      <c r="D66" s="64" t="s">
        <v>414</v>
      </c>
      <c r="E66" s="47"/>
      <c r="F66" s="47"/>
      <c r="G66" s="47"/>
      <c r="H66" s="47"/>
      <c r="I66" s="67"/>
      <c r="J66" s="52"/>
    </row>
    <row r="67" spans="2:10" ht="34.5" customHeight="1">
      <c r="B67" s="69" t="s">
        <v>415</v>
      </c>
      <c r="C67" s="68" t="s">
        <v>416</v>
      </c>
      <c r="D67" s="64" t="s">
        <v>417</v>
      </c>
      <c r="E67" s="47"/>
      <c r="F67" s="47"/>
      <c r="G67" s="47"/>
      <c r="H67" s="47"/>
      <c r="I67" s="67"/>
      <c r="J67" s="52"/>
    </row>
    <row r="68" spans="2:10" ht="34.5" customHeight="1">
      <c r="B68" s="70">
        <v>21</v>
      </c>
      <c r="C68" s="63" t="s">
        <v>418</v>
      </c>
      <c r="D68" s="64" t="s">
        <v>419</v>
      </c>
      <c r="E68" s="47">
        <v>2539</v>
      </c>
      <c r="F68" s="47">
        <v>2000</v>
      </c>
      <c r="G68" s="47">
        <v>2500</v>
      </c>
      <c r="H68" s="47">
        <v>2770</v>
      </c>
      <c r="I68" s="67">
        <f>H68/G68*100</f>
        <v>110.80000000000001</v>
      </c>
      <c r="J68" s="52"/>
    </row>
    <row r="69" spans="2:10" ht="34.5" customHeight="1">
      <c r="B69" s="70">
        <v>22</v>
      </c>
      <c r="C69" s="63" t="s">
        <v>420</v>
      </c>
      <c r="D69" s="64" t="s">
        <v>421</v>
      </c>
      <c r="E69" s="47">
        <v>19731</v>
      </c>
      <c r="F69" s="47">
        <v>21000</v>
      </c>
      <c r="G69" s="47">
        <v>21000</v>
      </c>
      <c r="H69" s="47">
        <v>28295</v>
      </c>
      <c r="I69" s="67">
        <f>H69/G69*100</f>
        <v>134.73809523809524</v>
      </c>
      <c r="J69" s="52"/>
    </row>
    <row r="70" spans="2:10" ht="34.5" customHeight="1">
      <c r="B70" s="70">
        <v>236</v>
      </c>
      <c r="C70" s="63" t="s">
        <v>422</v>
      </c>
      <c r="D70" s="64" t="s">
        <v>423</v>
      </c>
      <c r="E70" s="47"/>
      <c r="F70" s="47"/>
      <c r="G70" s="47"/>
      <c r="H70" s="47"/>
      <c r="I70" s="67"/>
      <c r="J70" s="52"/>
    </row>
    <row r="71" spans="2:10" ht="34.5" customHeight="1">
      <c r="B71" s="273" t="s">
        <v>424</v>
      </c>
      <c r="C71" s="269" t="s">
        <v>425</v>
      </c>
      <c r="D71" s="270" t="s">
        <v>426</v>
      </c>
      <c r="E71" s="278"/>
      <c r="F71" s="278"/>
      <c r="G71" s="278">
        <f>G72+G73+G74+G75+G76</f>
        <v>0</v>
      </c>
      <c r="H71" s="278">
        <f>H72+H73+H74+H75+H76</f>
        <v>0</v>
      </c>
      <c r="I71" s="271"/>
      <c r="J71" s="52"/>
    </row>
    <row r="72" spans="2:10" ht="34.5" customHeight="1">
      <c r="B72" s="69" t="s">
        <v>427</v>
      </c>
      <c r="C72" s="68" t="s">
        <v>428</v>
      </c>
      <c r="D72" s="64" t="s">
        <v>429</v>
      </c>
      <c r="E72" s="47"/>
      <c r="F72" s="47"/>
      <c r="G72" s="47"/>
      <c r="H72" s="47"/>
      <c r="I72" s="67"/>
      <c r="J72" s="52"/>
    </row>
    <row r="73" spans="2:10" ht="34.5" customHeight="1">
      <c r="B73" s="69" t="s">
        <v>430</v>
      </c>
      <c r="C73" s="68" t="s">
        <v>431</v>
      </c>
      <c r="D73" s="64" t="s">
        <v>432</v>
      </c>
      <c r="E73" s="47"/>
      <c r="F73" s="47"/>
      <c r="G73" s="47"/>
      <c r="H73" s="47"/>
      <c r="I73" s="67"/>
      <c r="J73" s="52"/>
    </row>
    <row r="74" spans="2:10" ht="34.5" customHeight="1">
      <c r="B74" s="69" t="s">
        <v>433</v>
      </c>
      <c r="C74" s="68" t="s">
        <v>434</v>
      </c>
      <c r="D74" s="64" t="s">
        <v>435</v>
      </c>
      <c r="E74" s="47"/>
      <c r="F74" s="47"/>
      <c r="G74" s="47"/>
      <c r="H74" s="47"/>
      <c r="I74" s="67"/>
      <c r="J74" s="52"/>
    </row>
    <row r="75" spans="2:10" ht="34.5" customHeight="1">
      <c r="B75" s="69" t="s">
        <v>436</v>
      </c>
      <c r="C75" s="68" t="s">
        <v>437</v>
      </c>
      <c r="D75" s="64" t="s">
        <v>438</v>
      </c>
      <c r="E75" s="47"/>
      <c r="F75" s="47"/>
      <c r="G75" s="47"/>
      <c r="H75" s="47"/>
      <c r="I75" s="67"/>
      <c r="J75" s="52"/>
    </row>
    <row r="76" spans="2:10" ht="34.5" customHeight="1">
      <c r="B76" s="69" t="s">
        <v>439</v>
      </c>
      <c r="C76" s="68" t="s">
        <v>440</v>
      </c>
      <c r="D76" s="64" t="s">
        <v>441</v>
      </c>
      <c r="E76" s="47"/>
      <c r="F76" s="47"/>
      <c r="G76" s="47"/>
      <c r="H76" s="47"/>
      <c r="I76" s="67"/>
      <c r="J76" s="52"/>
    </row>
    <row r="77" spans="2:10" ht="34.5" customHeight="1">
      <c r="B77" s="70">
        <v>24</v>
      </c>
      <c r="C77" s="63" t="s">
        <v>442</v>
      </c>
      <c r="D77" s="64" t="s">
        <v>443</v>
      </c>
      <c r="E77" s="47">
        <v>5980</v>
      </c>
      <c r="F77" s="47">
        <v>1500</v>
      </c>
      <c r="G77" s="47">
        <v>1500</v>
      </c>
      <c r="H77" s="326">
        <v>3173</v>
      </c>
      <c r="I77" s="67">
        <f>H77/G77*100</f>
        <v>211.53333333333336</v>
      </c>
      <c r="J77" s="52"/>
    </row>
    <row r="78" spans="2:10" ht="34.5" customHeight="1">
      <c r="B78" s="70">
        <v>27</v>
      </c>
      <c r="C78" s="63" t="s">
        <v>444</v>
      </c>
      <c r="D78" s="64" t="s">
        <v>445</v>
      </c>
      <c r="E78" s="47"/>
      <c r="F78" s="47"/>
      <c r="G78" s="47"/>
      <c r="H78" s="326"/>
      <c r="I78" s="67"/>
      <c r="J78" s="52"/>
    </row>
    <row r="79" spans="2:10" ht="34.5" customHeight="1">
      <c r="B79" s="70" t="s">
        <v>446</v>
      </c>
      <c r="C79" s="63" t="s">
        <v>447</v>
      </c>
      <c r="D79" s="64" t="s">
        <v>448</v>
      </c>
      <c r="E79" s="47">
        <v>133</v>
      </c>
      <c r="F79" s="47">
        <v>1000</v>
      </c>
      <c r="G79" s="47">
        <v>900</v>
      </c>
      <c r="H79" s="47">
        <v>903</v>
      </c>
      <c r="I79" s="67">
        <f>H79/G79*100</f>
        <v>100.33333333333334</v>
      </c>
      <c r="J79" s="52"/>
    </row>
    <row r="80" spans="2:10" ht="34.5" customHeight="1">
      <c r="B80" s="273"/>
      <c r="C80" s="269" t="s">
        <v>449</v>
      </c>
      <c r="D80" s="270" t="s">
        <v>450</v>
      </c>
      <c r="E80" s="278">
        <f>E10+E11+E51+E52</f>
        <v>1153520</v>
      </c>
      <c r="F80" s="278">
        <f>F10+F11+F51+F52</f>
        <v>1165625</v>
      </c>
      <c r="G80" s="278">
        <f>G10+G11+G51+G52</f>
        <v>1166357</v>
      </c>
      <c r="H80" s="278">
        <f>H10+H11+H51+H52</f>
        <v>1142925</v>
      </c>
      <c r="I80" s="271">
        <f>H80/G80*100</f>
        <v>97.9910096136946</v>
      </c>
      <c r="J80" s="52"/>
    </row>
    <row r="81" spans="2:10" ht="34.5" customHeight="1">
      <c r="B81" s="70">
        <v>88</v>
      </c>
      <c r="C81" s="63" t="s">
        <v>451</v>
      </c>
      <c r="D81" s="64" t="s">
        <v>452</v>
      </c>
      <c r="E81" s="47">
        <v>1446915</v>
      </c>
      <c r="F81" s="47">
        <v>1444622</v>
      </c>
      <c r="G81" s="47">
        <v>1444622</v>
      </c>
      <c r="H81" s="326">
        <v>1446915</v>
      </c>
      <c r="I81" s="67">
        <f>H81/G81*100</f>
        <v>100.15872664267884</v>
      </c>
      <c r="J81" s="52"/>
    </row>
    <row r="82" spans="2:10" ht="34.5" customHeight="1">
      <c r="B82" s="70"/>
      <c r="C82" s="63" t="s">
        <v>103</v>
      </c>
      <c r="D82" s="72"/>
      <c r="E82" s="47"/>
      <c r="F82" s="47"/>
      <c r="G82" s="47"/>
      <c r="H82" s="47"/>
      <c r="I82" s="67"/>
      <c r="J82" s="52"/>
    </row>
    <row r="83" spans="2:10" ht="34.5" customHeight="1">
      <c r="B83" s="273"/>
      <c r="C83" s="269" t="s">
        <v>453</v>
      </c>
      <c r="D83" s="270" t="s">
        <v>454</v>
      </c>
      <c r="E83" s="278">
        <f>E84+E93-E94+E95+E96+E97-E98+E99+E102-E103</f>
        <v>880376</v>
      </c>
      <c r="F83" s="278">
        <f>F84+F93-F94+F95+F96+F97-F98+F99+F102-F103</f>
        <v>862081</v>
      </c>
      <c r="G83" s="278">
        <f>G84+G93-G94+G95+G96+G97-G98+G99+G102-G103</f>
        <v>888965</v>
      </c>
      <c r="H83" s="278">
        <f>H84+H93-H94+H95+H96+H97-H98+H99+H102-H103</f>
        <v>862529</v>
      </c>
      <c r="I83" s="271">
        <f>H83/G83*100</f>
        <v>97.02620463122845</v>
      </c>
      <c r="J83" s="52"/>
    </row>
    <row r="84" spans="2:10" ht="34.5" customHeight="1">
      <c r="B84" s="273">
        <v>30</v>
      </c>
      <c r="C84" s="269" t="s">
        <v>455</v>
      </c>
      <c r="D84" s="270" t="s">
        <v>456</v>
      </c>
      <c r="E84" s="278">
        <f>E85+E86+E87+E88+E89+E90+E91+E92</f>
        <v>260634</v>
      </c>
      <c r="F84" s="278">
        <f>F85+F86+F87+F88+F89+F90+F91+F92</f>
        <v>260634</v>
      </c>
      <c r="G84" s="278">
        <f>G85+G86+G87+G88+G89+G90+G91+G92</f>
        <v>260634</v>
      </c>
      <c r="H84" s="278">
        <f>H85+H86+H87+H88+H89+H90+H91+H92</f>
        <v>260634</v>
      </c>
      <c r="I84" s="271">
        <f>H84/G84*100</f>
        <v>100</v>
      </c>
      <c r="J84" s="52"/>
    </row>
    <row r="85" spans="2:13" ht="34.5" customHeight="1">
      <c r="B85" s="69">
        <v>300</v>
      </c>
      <c r="C85" s="68" t="s">
        <v>457</v>
      </c>
      <c r="D85" s="64" t="s">
        <v>458</v>
      </c>
      <c r="E85" s="47"/>
      <c r="F85" s="47"/>
      <c r="G85" s="47"/>
      <c r="H85" s="47"/>
      <c r="I85" s="67"/>
      <c r="J85" s="52"/>
      <c r="M85" s="30"/>
    </row>
    <row r="86" spans="2:10" ht="34.5" customHeight="1">
      <c r="B86" s="69">
        <v>301</v>
      </c>
      <c r="C86" s="68" t="s">
        <v>459</v>
      </c>
      <c r="D86" s="64" t="s">
        <v>460</v>
      </c>
      <c r="E86" s="47"/>
      <c r="F86" s="47"/>
      <c r="G86" s="47"/>
      <c r="H86" s="47"/>
      <c r="I86" s="67"/>
      <c r="J86" s="52"/>
    </row>
    <row r="87" spans="2:10" ht="34.5" customHeight="1">
      <c r="B87" s="69">
        <v>302</v>
      </c>
      <c r="C87" s="68" t="s">
        <v>461</v>
      </c>
      <c r="D87" s="64" t="s">
        <v>462</v>
      </c>
      <c r="E87" s="47"/>
      <c r="F87" s="47"/>
      <c r="G87" s="47"/>
      <c r="H87" s="47"/>
      <c r="I87" s="67"/>
      <c r="J87" s="52"/>
    </row>
    <row r="88" spans="2:10" ht="34.5" customHeight="1">
      <c r="B88" s="69">
        <v>303</v>
      </c>
      <c r="C88" s="68" t="s">
        <v>463</v>
      </c>
      <c r="D88" s="64" t="s">
        <v>464</v>
      </c>
      <c r="E88" s="47">
        <v>260634</v>
      </c>
      <c r="F88" s="47">
        <v>260634</v>
      </c>
      <c r="G88" s="47">
        <v>260634</v>
      </c>
      <c r="H88" s="47">
        <v>260634</v>
      </c>
      <c r="I88" s="67">
        <f>H88/G88*100</f>
        <v>100</v>
      </c>
      <c r="J88" s="52"/>
    </row>
    <row r="89" spans="2:10" ht="34.5" customHeight="1">
      <c r="B89" s="69">
        <v>304</v>
      </c>
      <c r="C89" s="68" t="s">
        <v>465</v>
      </c>
      <c r="D89" s="64" t="s">
        <v>466</v>
      </c>
      <c r="E89" s="47"/>
      <c r="F89" s="47"/>
      <c r="G89" s="47"/>
      <c r="H89" s="47"/>
      <c r="I89" s="67"/>
      <c r="J89" s="52"/>
    </row>
    <row r="90" spans="2:10" ht="34.5" customHeight="1">
      <c r="B90" s="69">
        <v>305</v>
      </c>
      <c r="C90" s="68" t="s">
        <v>467</v>
      </c>
      <c r="D90" s="64" t="s">
        <v>468</v>
      </c>
      <c r="E90" s="47"/>
      <c r="F90" s="47"/>
      <c r="G90" s="47"/>
      <c r="H90" s="47"/>
      <c r="I90" s="67"/>
      <c r="J90" s="52"/>
    </row>
    <row r="91" spans="2:10" ht="34.5" customHeight="1">
      <c r="B91" s="69">
        <v>306</v>
      </c>
      <c r="C91" s="68" t="s">
        <v>469</v>
      </c>
      <c r="D91" s="64" t="s">
        <v>470</v>
      </c>
      <c r="E91" s="47"/>
      <c r="F91" s="47"/>
      <c r="G91" s="47"/>
      <c r="H91" s="47"/>
      <c r="I91" s="67"/>
      <c r="J91" s="52"/>
    </row>
    <row r="92" spans="2:10" ht="34.5" customHeight="1">
      <c r="B92" s="69">
        <v>309</v>
      </c>
      <c r="C92" s="68" t="s">
        <v>471</v>
      </c>
      <c r="D92" s="64" t="s">
        <v>472</v>
      </c>
      <c r="E92" s="47"/>
      <c r="F92" s="47"/>
      <c r="G92" s="47"/>
      <c r="H92" s="326"/>
      <c r="I92" s="67"/>
      <c r="J92" s="52"/>
    </row>
    <row r="93" spans="2:10" ht="34.5" customHeight="1">
      <c r="B93" s="70">
        <v>31</v>
      </c>
      <c r="C93" s="63" t="s">
        <v>473</v>
      </c>
      <c r="D93" s="64" t="s">
        <v>474</v>
      </c>
      <c r="E93" s="47"/>
      <c r="F93" s="47"/>
      <c r="G93" s="47"/>
      <c r="H93" s="47"/>
      <c r="I93" s="67"/>
      <c r="J93" s="52"/>
    </row>
    <row r="94" spans="2:10" ht="34.5" customHeight="1">
      <c r="B94" s="70" t="s">
        <v>475</v>
      </c>
      <c r="C94" s="63" t="s">
        <v>476</v>
      </c>
      <c r="D94" s="64" t="s">
        <v>477</v>
      </c>
      <c r="E94" s="47"/>
      <c r="F94" s="47"/>
      <c r="G94" s="47"/>
      <c r="H94" s="47"/>
      <c r="I94" s="67"/>
      <c r="J94" s="52"/>
    </row>
    <row r="95" spans="2:10" ht="34.5" customHeight="1">
      <c r="B95" s="70">
        <v>32</v>
      </c>
      <c r="C95" s="63" t="s">
        <v>478</v>
      </c>
      <c r="D95" s="64" t="s">
        <v>479</v>
      </c>
      <c r="E95" s="47">
        <v>696473</v>
      </c>
      <c r="F95" s="47">
        <v>696473</v>
      </c>
      <c r="G95" s="47">
        <v>696473</v>
      </c>
      <c r="H95" s="47">
        <v>696473</v>
      </c>
      <c r="I95" s="67">
        <f>H95/G95*100</f>
        <v>100</v>
      </c>
      <c r="J95" s="52"/>
    </row>
    <row r="96" spans="2:10" ht="57.75" customHeight="1">
      <c r="B96" s="70">
        <v>330</v>
      </c>
      <c r="C96" s="63" t="s">
        <v>480</v>
      </c>
      <c r="D96" s="64" t="s">
        <v>481</v>
      </c>
      <c r="E96" s="47"/>
      <c r="F96" s="47"/>
      <c r="G96" s="47"/>
      <c r="H96" s="47"/>
      <c r="I96" s="67"/>
      <c r="J96" s="52"/>
    </row>
    <row r="97" spans="2:10" ht="63" customHeight="1">
      <c r="B97" s="70" t="s">
        <v>482</v>
      </c>
      <c r="C97" s="63" t="s">
        <v>483</v>
      </c>
      <c r="D97" s="64" t="s">
        <v>484</v>
      </c>
      <c r="E97" s="47"/>
      <c r="F97" s="47"/>
      <c r="G97" s="47"/>
      <c r="H97" s="47"/>
      <c r="I97" s="67"/>
      <c r="J97" s="52"/>
    </row>
    <row r="98" spans="2:10" ht="62.25" customHeight="1">
      <c r="B98" s="70" t="s">
        <v>482</v>
      </c>
      <c r="C98" s="63" t="s">
        <v>485</v>
      </c>
      <c r="D98" s="64" t="s">
        <v>486</v>
      </c>
      <c r="E98" s="47">
        <v>3171</v>
      </c>
      <c r="F98" s="47">
        <v>3000</v>
      </c>
      <c r="G98" s="47">
        <v>3000</v>
      </c>
      <c r="H98" s="47">
        <v>3171</v>
      </c>
      <c r="I98" s="67">
        <f>H98/G98*100</f>
        <v>105.69999999999999</v>
      </c>
      <c r="J98" s="52"/>
    </row>
    <row r="99" spans="2:10" ht="34.5" customHeight="1">
      <c r="B99" s="273">
        <v>34</v>
      </c>
      <c r="C99" s="269" t="s">
        <v>487</v>
      </c>
      <c r="D99" s="270" t="s">
        <v>488</v>
      </c>
      <c r="E99" s="278">
        <f>E100+E101</f>
        <v>121284</v>
      </c>
      <c r="F99" s="278">
        <f>F100+F101</f>
        <v>1674</v>
      </c>
      <c r="G99" s="278">
        <f>G100+G101</f>
        <v>1674</v>
      </c>
      <c r="H99" s="278">
        <f>H100+H101</f>
        <v>121284</v>
      </c>
      <c r="I99" s="271">
        <f>H99/G99*100</f>
        <v>7245.1612903225805</v>
      </c>
      <c r="J99" s="52"/>
    </row>
    <row r="100" spans="2:10" ht="34.5" customHeight="1">
      <c r="B100" s="69">
        <v>340</v>
      </c>
      <c r="C100" s="68" t="s">
        <v>489</v>
      </c>
      <c r="D100" s="64" t="s">
        <v>490</v>
      </c>
      <c r="E100" s="326">
        <v>121284</v>
      </c>
      <c r="F100" s="326">
        <v>1674</v>
      </c>
      <c r="G100" s="326">
        <v>1674</v>
      </c>
      <c r="H100" s="326">
        <v>121284</v>
      </c>
      <c r="I100" s="67">
        <f>H100/G100*100</f>
        <v>7245.1612903225805</v>
      </c>
      <c r="J100" s="52"/>
    </row>
    <row r="101" spans="2:10" ht="34.5" customHeight="1">
      <c r="B101" s="69">
        <v>341</v>
      </c>
      <c r="C101" s="68" t="s">
        <v>491</v>
      </c>
      <c r="D101" s="64" t="s">
        <v>492</v>
      </c>
      <c r="E101" s="326"/>
      <c r="F101" s="326"/>
      <c r="G101" s="326"/>
      <c r="H101" s="326"/>
      <c r="I101" s="67"/>
      <c r="J101" s="52"/>
    </row>
    <row r="102" spans="2:10" ht="34.5" customHeight="1">
      <c r="B102" s="70"/>
      <c r="C102" s="63" t="s">
        <v>493</v>
      </c>
      <c r="D102" s="64" t="s">
        <v>494</v>
      </c>
      <c r="E102" s="47"/>
      <c r="F102" s="47"/>
      <c r="G102" s="47"/>
      <c r="H102" s="47"/>
      <c r="I102" s="67"/>
      <c r="J102" s="52"/>
    </row>
    <row r="103" spans="2:10" ht="34.5" customHeight="1">
      <c r="B103" s="273">
        <v>35</v>
      </c>
      <c r="C103" s="269" t="s">
        <v>495</v>
      </c>
      <c r="D103" s="270" t="s">
        <v>496</v>
      </c>
      <c r="E103" s="278">
        <f>E104+E105</f>
        <v>194844</v>
      </c>
      <c r="F103" s="278">
        <f>F104+F105</f>
        <v>93700</v>
      </c>
      <c r="G103" s="278">
        <f>G104+G105</f>
        <v>66816</v>
      </c>
      <c r="H103" s="278">
        <f>H104+H105</f>
        <v>212691</v>
      </c>
      <c r="I103" s="271">
        <f>H103/G103*100</f>
        <v>318.3234554597701</v>
      </c>
      <c r="J103" s="52"/>
    </row>
    <row r="104" spans="2:10" ht="34.5" customHeight="1">
      <c r="B104" s="69">
        <v>350</v>
      </c>
      <c r="C104" s="68" t="s">
        <v>497</v>
      </c>
      <c r="D104" s="64" t="s">
        <v>498</v>
      </c>
      <c r="E104" s="47">
        <v>125074</v>
      </c>
      <c r="F104" s="47">
        <v>26060</v>
      </c>
      <c r="G104" s="47">
        <v>26060</v>
      </c>
      <c r="H104" s="326">
        <v>199362</v>
      </c>
      <c r="I104" s="67">
        <f>H104/G104*100</f>
        <v>765.0115118956255</v>
      </c>
      <c r="J104" s="52"/>
    </row>
    <row r="105" spans="2:10" ht="34.5" customHeight="1">
      <c r="B105" s="69">
        <v>351</v>
      </c>
      <c r="C105" s="68" t="s">
        <v>499</v>
      </c>
      <c r="D105" s="64" t="s">
        <v>500</v>
      </c>
      <c r="E105" s="47">
        <v>69770</v>
      </c>
      <c r="F105" s="47">
        <v>67640</v>
      </c>
      <c r="G105" s="47">
        <v>40756</v>
      </c>
      <c r="H105" s="326">
        <v>13329</v>
      </c>
      <c r="I105" s="67">
        <f>H105/G105*100</f>
        <v>32.704387084110316</v>
      </c>
      <c r="J105" s="52"/>
    </row>
    <row r="106" spans="2:10" ht="34.5" customHeight="1">
      <c r="B106" s="273"/>
      <c r="C106" s="269" t="s">
        <v>501</v>
      </c>
      <c r="D106" s="270" t="s">
        <v>502</v>
      </c>
      <c r="E106" s="278">
        <f>E107+E114</f>
        <v>41601</v>
      </c>
      <c r="F106" s="278">
        <f>F107+F114</f>
        <v>42300</v>
      </c>
      <c r="G106" s="278">
        <f>G107+G114</f>
        <v>41000</v>
      </c>
      <c r="H106" s="278">
        <f>H107+H114</f>
        <v>41601</v>
      </c>
      <c r="I106" s="271">
        <f>H106/G106*100</f>
        <v>101.46585365853657</v>
      </c>
      <c r="J106" s="52"/>
    </row>
    <row r="107" spans="2:10" ht="34.5" customHeight="1">
      <c r="B107" s="273">
        <v>40</v>
      </c>
      <c r="C107" s="269" t="s">
        <v>503</v>
      </c>
      <c r="D107" s="270" t="s">
        <v>504</v>
      </c>
      <c r="E107" s="278">
        <f>E108+E109+E110+E111+E112+E113</f>
        <v>41601</v>
      </c>
      <c r="F107" s="278">
        <f>F108+F109+F110+F111+F112+F113</f>
        <v>42300</v>
      </c>
      <c r="G107" s="278">
        <f>G108+G109+G110+G111+G112+G113</f>
        <v>41000</v>
      </c>
      <c r="H107" s="278">
        <f>H108+H109+H110+H111+H112+H113</f>
        <v>41601</v>
      </c>
      <c r="I107" s="271">
        <f>H107/G107*100</f>
        <v>101.46585365853657</v>
      </c>
      <c r="J107" s="52"/>
    </row>
    <row r="108" spans="2:10" ht="34.5" customHeight="1">
      <c r="B108" s="69">
        <v>400</v>
      </c>
      <c r="C108" s="68" t="s">
        <v>505</v>
      </c>
      <c r="D108" s="64" t="s">
        <v>506</v>
      </c>
      <c r="E108" s="47"/>
      <c r="F108" s="47"/>
      <c r="G108" s="47"/>
      <c r="H108" s="47"/>
      <c r="I108" s="67"/>
      <c r="J108" s="52"/>
    </row>
    <row r="109" spans="2:10" ht="34.5" customHeight="1">
      <c r="B109" s="69">
        <v>401</v>
      </c>
      <c r="C109" s="68" t="s">
        <v>507</v>
      </c>
      <c r="D109" s="64" t="s">
        <v>508</v>
      </c>
      <c r="E109" s="47"/>
      <c r="F109" s="47"/>
      <c r="G109" s="47"/>
      <c r="H109" s="47"/>
      <c r="I109" s="67"/>
      <c r="J109" s="52"/>
    </row>
    <row r="110" spans="2:10" ht="34.5" customHeight="1">
      <c r="B110" s="69">
        <v>403</v>
      </c>
      <c r="C110" s="68" t="s">
        <v>509</v>
      </c>
      <c r="D110" s="64" t="s">
        <v>510</v>
      </c>
      <c r="E110" s="47"/>
      <c r="F110" s="47"/>
      <c r="G110" s="47"/>
      <c r="H110" s="47"/>
      <c r="I110" s="67"/>
      <c r="J110" s="52"/>
    </row>
    <row r="111" spans="2:10" ht="34.5" customHeight="1">
      <c r="B111" s="69">
        <v>404</v>
      </c>
      <c r="C111" s="68" t="s">
        <v>511</v>
      </c>
      <c r="D111" s="64" t="s">
        <v>512</v>
      </c>
      <c r="E111" s="47">
        <v>41601</v>
      </c>
      <c r="F111" s="47">
        <v>42300</v>
      </c>
      <c r="G111" s="47">
        <v>41000</v>
      </c>
      <c r="H111" s="47">
        <v>41601</v>
      </c>
      <c r="I111" s="67">
        <f>H111/G111*100</f>
        <v>101.46585365853657</v>
      </c>
      <c r="J111" s="52"/>
    </row>
    <row r="112" spans="2:10" ht="34.5" customHeight="1">
      <c r="B112" s="69">
        <v>405</v>
      </c>
      <c r="C112" s="68" t="s">
        <v>513</v>
      </c>
      <c r="D112" s="64" t="s">
        <v>514</v>
      </c>
      <c r="E112" s="47"/>
      <c r="F112" s="47"/>
      <c r="G112" s="47"/>
      <c r="H112" s="47"/>
      <c r="I112" s="67"/>
      <c r="J112" s="52"/>
    </row>
    <row r="113" spans="2:10" ht="34.5" customHeight="1">
      <c r="B113" s="69" t="s">
        <v>515</v>
      </c>
      <c r="C113" s="68" t="s">
        <v>516</v>
      </c>
      <c r="D113" s="64" t="s">
        <v>517</v>
      </c>
      <c r="E113" s="47"/>
      <c r="F113" s="47"/>
      <c r="G113" s="47"/>
      <c r="H113" s="47"/>
      <c r="I113" s="67"/>
      <c r="J113" s="52"/>
    </row>
    <row r="114" spans="2:10" ht="34.5" customHeight="1">
      <c r="B114" s="273">
        <v>41</v>
      </c>
      <c r="C114" s="269" t="s">
        <v>518</v>
      </c>
      <c r="D114" s="270" t="s">
        <v>519</v>
      </c>
      <c r="E114" s="278">
        <f>E115+E116+E117+E118+E119+E120+E121+E122</f>
        <v>0</v>
      </c>
      <c r="F114" s="278">
        <f>F115+F116+F117+F118+F119+F120+F121+F122</f>
        <v>0</v>
      </c>
      <c r="G114" s="278">
        <f>G115+G116+G117+G118+G119+G120+G121+G122</f>
        <v>0</v>
      </c>
      <c r="H114" s="278">
        <f>H115+H116+H117+H118+H119+H120+H121+H122</f>
        <v>0</v>
      </c>
      <c r="I114" s="271"/>
      <c r="J114" s="52"/>
    </row>
    <row r="115" spans="2:10" ht="34.5" customHeight="1">
      <c r="B115" s="69">
        <v>410</v>
      </c>
      <c r="C115" s="68" t="s">
        <v>520</v>
      </c>
      <c r="D115" s="64" t="s">
        <v>521</v>
      </c>
      <c r="E115" s="47"/>
      <c r="F115" s="47"/>
      <c r="G115" s="47"/>
      <c r="H115" s="47"/>
      <c r="I115" s="67"/>
      <c r="J115" s="52"/>
    </row>
    <row r="116" spans="2:10" ht="34.5" customHeight="1">
      <c r="B116" s="69">
        <v>411</v>
      </c>
      <c r="C116" s="68" t="s">
        <v>522</v>
      </c>
      <c r="D116" s="64" t="s">
        <v>523</v>
      </c>
      <c r="E116" s="47"/>
      <c r="F116" s="47"/>
      <c r="G116" s="47"/>
      <c r="H116" s="47"/>
      <c r="I116" s="67"/>
      <c r="J116" s="52"/>
    </row>
    <row r="117" spans="2:10" ht="34.5" customHeight="1">
      <c r="B117" s="69">
        <v>412</v>
      </c>
      <c r="C117" s="68" t="s">
        <v>524</v>
      </c>
      <c r="D117" s="64" t="s">
        <v>525</v>
      </c>
      <c r="E117" s="47"/>
      <c r="F117" s="47"/>
      <c r="G117" s="47"/>
      <c r="H117" s="47"/>
      <c r="I117" s="67"/>
      <c r="J117" s="52"/>
    </row>
    <row r="118" spans="2:10" ht="34.5" customHeight="1">
      <c r="B118" s="69">
        <v>413</v>
      </c>
      <c r="C118" s="68" t="s">
        <v>526</v>
      </c>
      <c r="D118" s="64" t="s">
        <v>527</v>
      </c>
      <c r="E118" s="47"/>
      <c r="F118" s="47"/>
      <c r="G118" s="47"/>
      <c r="H118" s="47"/>
      <c r="I118" s="67"/>
      <c r="J118" s="52"/>
    </row>
    <row r="119" spans="2:10" ht="34.5" customHeight="1">
      <c r="B119" s="69">
        <v>414</v>
      </c>
      <c r="C119" s="68" t="s">
        <v>528</v>
      </c>
      <c r="D119" s="64" t="s">
        <v>529</v>
      </c>
      <c r="E119" s="47"/>
      <c r="F119" s="47"/>
      <c r="G119" s="47"/>
      <c r="H119" s="47"/>
      <c r="I119" s="67"/>
      <c r="J119" s="52"/>
    </row>
    <row r="120" spans="2:10" ht="34.5" customHeight="1">
      <c r="B120" s="69">
        <v>415</v>
      </c>
      <c r="C120" s="68" t="s">
        <v>530</v>
      </c>
      <c r="D120" s="64" t="s">
        <v>531</v>
      </c>
      <c r="E120" s="47"/>
      <c r="F120" s="47"/>
      <c r="G120" s="47"/>
      <c r="H120" s="47"/>
      <c r="I120" s="67"/>
      <c r="J120" s="52"/>
    </row>
    <row r="121" spans="2:10" ht="34.5" customHeight="1">
      <c r="B121" s="69">
        <v>416</v>
      </c>
      <c r="C121" s="68" t="s">
        <v>532</v>
      </c>
      <c r="D121" s="64" t="s">
        <v>533</v>
      </c>
      <c r="E121" s="47"/>
      <c r="F121" s="47"/>
      <c r="G121" s="47"/>
      <c r="H121" s="47"/>
      <c r="I121" s="67"/>
      <c r="J121" s="52"/>
    </row>
    <row r="122" spans="2:10" ht="34.5" customHeight="1">
      <c r="B122" s="69">
        <v>419</v>
      </c>
      <c r="C122" s="68" t="s">
        <v>534</v>
      </c>
      <c r="D122" s="64" t="s">
        <v>535</v>
      </c>
      <c r="E122" s="47"/>
      <c r="F122" s="47"/>
      <c r="G122" s="47"/>
      <c r="H122" s="47"/>
      <c r="I122" s="67"/>
      <c r="J122" s="52"/>
    </row>
    <row r="123" spans="2:10" ht="34.5" customHeight="1">
      <c r="B123" s="70">
        <v>498</v>
      </c>
      <c r="C123" s="63" t="s">
        <v>536</v>
      </c>
      <c r="D123" s="64" t="s">
        <v>537</v>
      </c>
      <c r="E123" s="47"/>
      <c r="F123" s="47"/>
      <c r="G123" s="47"/>
      <c r="H123" s="47"/>
      <c r="I123" s="67"/>
      <c r="J123" s="52"/>
    </row>
    <row r="124" spans="2:10" ht="34.5" customHeight="1">
      <c r="B124" s="273" t="s">
        <v>538</v>
      </c>
      <c r="C124" s="269" t="s">
        <v>539</v>
      </c>
      <c r="D124" s="270" t="s">
        <v>540</v>
      </c>
      <c r="E124" s="278">
        <f>E125+E132+E133+E141+E142+E143+E144</f>
        <v>231543</v>
      </c>
      <c r="F124" s="278">
        <f>F125+F132+F133+F141+F142+F143+F144</f>
        <v>261244</v>
      </c>
      <c r="G124" s="278">
        <f>G125+G132+G133+G141+G142+G143+G144</f>
        <v>236392</v>
      </c>
      <c r="H124" s="278">
        <f>H125+H132+H133+H141+H142+H143+H144</f>
        <v>238795</v>
      </c>
      <c r="I124" s="271">
        <f>H124/G124*100</f>
        <v>101.01653186233037</v>
      </c>
      <c r="J124" s="52"/>
    </row>
    <row r="125" spans="2:10" ht="34.5" customHeight="1">
      <c r="B125" s="273">
        <v>42</v>
      </c>
      <c r="C125" s="269" t="s">
        <v>541</v>
      </c>
      <c r="D125" s="270" t="s">
        <v>542</v>
      </c>
      <c r="E125" s="278">
        <f>E126+E127+E128+E129+E130+E131</f>
        <v>7210</v>
      </c>
      <c r="F125" s="278">
        <f>F126+F127+F128+F129+F130+F131</f>
        <v>13000</v>
      </c>
      <c r="G125" s="278">
        <f>G126+G127+G128+G129+G130+G131</f>
        <v>13000</v>
      </c>
      <c r="H125" s="278">
        <f>H126+H127+H128+H129+H130+H131</f>
        <v>10991</v>
      </c>
      <c r="I125" s="271">
        <f>H125/G125*100</f>
        <v>84.54615384615384</v>
      </c>
      <c r="J125" s="52"/>
    </row>
    <row r="126" spans="2:10" ht="34.5" customHeight="1">
      <c r="B126" s="69">
        <v>420</v>
      </c>
      <c r="C126" s="68" t="s">
        <v>543</v>
      </c>
      <c r="D126" s="64" t="s">
        <v>544</v>
      </c>
      <c r="E126" s="47"/>
      <c r="F126" s="47"/>
      <c r="G126" s="47"/>
      <c r="H126" s="47"/>
      <c r="I126" s="67"/>
      <c r="J126" s="52"/>
    </row>
    <row r="127" spans="2:10" ht="34.5" customHeight="1">
      <c r="B127" s="69">
        <v>421</v>
      </c>
      <c r="C127" s="68" t="s">
        <v>545</v>
      </c>
      <c r="D127" s="64" t="s">
        <v>546</v>
      </c>
      <c r="E127" s="47"/>
      <c r="F127" s="47"/>
      <c r="G127" s="47"/>
      <c r="H127" s="47"/>
      <c r="I127" s="67"/>
      <c r="J127" s="52"/>
    </row>
    <row r="128" spans="2:10" ht="34.5" customHeight="1">
      <c r="B128" s="69">
        <v>422</v>
      </c>
      <c r="C128" s="68" t="s">
        <v>434</v>
      </c>
      <c r="D128" s="64" t="s">
        <v>547</v>
      </c>
      <c r="E128" s="47"/>
      <c r="F128" s="47"/>
      <c r="G128" s="47"/>
      <c r="H128" s="47"/>
      <c r="I128" s="67"/>
      <c r="J128" s="52"/>
    </row>
    <row r="129" spans="2:10" ht="34.5" customHeight="1">
      <c r="B129" s="69">
        <v>423</v>
      </c>
      <c r="C129" s="68" t="s">
        <v>437</v>
      </c>
      <c r="D129" s="64" t="s">
        <v>548</v>
      </c>
      <c r="E129" s="47"/>
      <c r="F129" s="47"/>
      <c r="G129" s="47"/>
      <c r="H129" s="47"/>
      <c r="I129" s="67"/>
      <c r="J129" s="52"/>
    </row>
    <row r="130" spans="2:10" ht="34.5" customHeight="1">
      <c r="B130" s="69">
        <v>427</v>
      </c>
      <c r="C130" s="68" t="s">
        <v>549</v>
      </c>
      <c r="D130" s="64" t="s">
        <v>550</v>
      </c>
      <c r="E130" s="47"/>
      <c r="F130" s="47"/>
      <c r="G130" s="47"/>
      <c r="H130" s="47"/>
      <c r="I130" s="67"/>
      <c r="J130" s="52"/>
    </row>
    <row r="131" spans="2:10" ht="34.5" customHeight="1">
      <c r="B131" s="69" t="s">
        <v>551</v>
      </c>
      <c r="C131" s="68" t="s">
        <v>552</v>
      </c>
      <c r="D131" s="64" t="s">
        <v>553</v>
      </c>
      <c r="E131" s="47">
        <v>7210</v>
      </c>
      <c r="F131" s="47">
        <v>13000</v>
      </c>
      <c r="G131" s="47">
        <v>13000</v>
      </c>
      <c r="H131" s="47">
        <v>10991</v>
      </c>
      <c r="I131" s="67">
        <f>H131/G131*100</f>
        <v>84.54615384615384</v>
      </c>
      <c r="J131" s="52"/>
    </row>
    <row r="132" spans="2:10" ht="34.5" customHeight="1">
      <c r="B132" s="70">
        <v>430</v>
      </c>
      <c r="C132" s="63" t="s">
        <v>554</v>
      </c>
      <c r="D132" s="64" t="s">
        <v>555</v>
      </c>
      <c r="E132" s="47">
        <v>8965</v>
      </c>
      <c r="F132" s="47">
        <v>9000</v>
      </c>
      <c r="G132" s="47">
        <v>9000</v>
      </c>
      <c r="H132" s="47">
        <v>9433</v>
      </c>
      <c r="I132" s="67">
        <f>H132/G132*100</f>
        <v>104.81111111111112</v>
      </c>
      <c r="J132" s="52"/>
    </row>
    <row r="133" spans="2:10" ht="34.5" customHeight="1">
      <c r="B133" s="273" t="s">
        <v>556</v>
      </c>
      <c r="C133" s="269" t="s">
        <v>557</v>
      </c>
      <c r="D133" s="270" t="s">
        <v>558</v>
      </c>
      <c r="E133" s="278">
        <f>E134+E135+E136+E137+E138+E139+E140</f>
        <v>178275</v>
      </c>
      <c r="F133" s="278">
        <f>F134+F135+F136+F137+F138+F139+F140</f>
        <v>189000</v>
      </c>
      <c r="G133" s="278">
        <f>G134+G135+G136+G137+G138+G139+G140</f>
        <v>170001</v>
      </c>
      <c r="H133" s="278">
        <f>H134+H135+H136+H137+H138+H139+H140</f>
        <v>176059</v>
      </c>
      <c r="I133" s="271">
        <f>H133/G133*100</f>
        <v>103.5635084499503</v>
      </c>
      <c r="J133" s="52"/>
    </row>
    <row r="134" spans="2:10" ht="34.5" customHeight="1">
      <c r="B134" s="69">
        <v>431</v>
      </c>
      <c r="C134" s="68" t="s">
        <v>559</v>
      </c>
      <c r="D134" s="64" t="s">
        <v>560</v>
      </c>
      <c r="E134" s="47"/>
      <c r="F134" s="47"/>
      <c r="G134" s="47"/>
      <c r="H134" s="47"/>
      <c r="I134" s="67"/>
      <c r="J134" s="52"/>
    </row>
    <row r="135" spans="2:10" ht="34.5" customHeight="1">
      <c r="B135" s="69">
        <v>432</v>
      </c>
      <c r="C135" s="68" t="s">
        <v>561</v>
      </c>
      <c r="D135" s="64" t="s">
        <v>562</v>
      </c>
      <c r="E135" s="47"/>
      <c r="F135" s="47"/>
      <c r="G135" s="47"/>
      <c r="H135" s="47"/>
      <c r="I135" s="67"/>
      <c r="J135" s="52"/>
    </row>
    <row r="136" spans="2:10" ht="34.5" customHeight="1">
      <c r="B136" s="69">
        <v>433</v>
      </c>
      <c r="C136" s="68" t="s">
        <v>563</v>
      </c>
      <c r="D136" s="64" t="s">
        <v>564</v>
      </c>
      <c r="E136" s="47"/>
      <c r="F136" s="47"/>
      <c r="G136" s="47"/>
      <c r="H136" s="47"/>
      <c r="I136" s="67"/>
      <c r="J136" s="52"/>
    </row>
    <row r="137" spans="2:10" ht="34.5" customHeight="1">
      <c r="B137" s="69">
        <v>434</v>
      </c>
      <c r="C137" s="68" t="s">
        <v>565</v>
      </c>
      <c r="D137" s="64" t="s">
        <v>566</v>
      </c>
      <c r="E137" s="47"/>
      <c r="F137" s="47"/>
      <c r="G137" s="47"/>
      <c r="H137" s="47"/>
      <c r="I137" s="67"/>
      <c r="J137" s="52"/>
    </row>
    <row r="138" spans="2:10" ht="34.5" customHeight="1">
      <c r="B138" s="69">
        <v>435</v>
      </c>
      <c r="C138" s="68" t="s">
        <v>567</v>
      </c>
      <c r="D138" s="64" t="s">
        <v>568</v>
      </c>
      <c r="E138" s="47">
        <v>178275</v>
      </c>
      <c r="F138" s="47">
        <v>189000</v>
      </c>
      <c r="G138" s="47">
        <v>170001</v>
      </c>
      <c r="H138" s="326">
        <v>176059</v>
      </c>
      <c r="I138" s="67">
        <f>H138/G138*100</f>
        <v>103.5635084499503</v>
      </c>
      <c r="J138" s="52"/>
    </row>
    <row r="139" spans="2:10" ht="34.5" customHeight="1">
      <c r="B139" s="69">
        <v>436</v>
      </c>
      <c r="C139" s="68" t="s">
        <v>569</v>
      </c>
      <c r="D139" s="64" t="s">
        <v>570</v>
      </c>
      <c r="E139" s="47"/>
      <c r="F139" s="47"/>
      <c r="G139" s="47"/>
      <c r="H139" s="47"/>
      <c r="I139" s="67"/>
      <c r="J139" s="52"/>
    </row>
    <row r="140" spans="2:10" ht="34.5" customHeight="1">
      <c r="B140" s="69">
        <v>439</v>
      </c>
      <c r="C140" s="68" t="s">
        <v>571</v>
      </c>
      <c r="D140" s="64" t="s">
        <v>572</v>
      </c>
      <c r="E140" s="47"/>
      <c r="F140" s="47"/>
      <c r="G140" s="47"/>
      <c r="H140" s="47"/>
      <c r="I140" s="67"/>
      <c r="J140" s="52"/>
    </row>
    <row r="141" spans="2:10" ht="34.5" customHeight="1">
      <c r="B141" s="70" t="s">
        <v>573</v>
      </c>
      <c r="C141" s="63" t="s">
        <v>574</v>
      </c>
      <c r="D141" s="64" t="s">
        <v>575</v>
      </c>
      <c r="E141" s="47">
        <v>20337</v>
      </c>
      <c r="F141" s="47">
        <v>26050</v>
      </c>
      <c r="G141" s="47">
        <v>25435</v>
      </c>
      <c r="H141" s="326">
        <v>35013</v>
      </c>
      <c r="I141" s="67">
        <f>H141/G141*100</f>
        <v>137.65677216434048</v>
      </c>
      <c r="J141" s="52"/>
    </row>
    <row r="142" spans="2:10" ht="34.5" customHeight="1">
      <c r="B142" s="70">
        <v>47</v>
      </c>
      <c r="C142" s="63" t="s">
        <v>576</v>
      </c>
      <c r="D142" s="64" t="s">
        <v>577</v>
      </c>
      <c r="E142" s="47">
        <v>457</v>
      </c>
      <c r="F142" s="47">
        <v>500</v>
      </c>
      <c r="G142" s="47">
        <v>500</v>
      </c>
      <c r="H142" s="47">
        <v>1089</v>
      </c>
      <c r="I142" s="67">
        <f>H142/G142*100</f>
        <v>217.79999999999998</v>
      </c>
      <c r="J142" s="52"/>
    </row>
    <row r="143" spans="2:10" ht="34.5" customHeight="1">
      <c r="B143" s="70">
        <v>48</v>
      </c>
      <c r="C143" s="63" t="s">
        <v>578</v>
      </c>
      <c r="D143" s="64" t="s">
        <v>579</v>
      </c>
      <c r="E143" s="47">
        <v>6451</v>
      </c>
      <c r="F143" s="47">
        <v>13694</v>
      </c>
      <c r="G143" s="47">
        <v>8456</v>
      </c>
      <c r="H143" s="326">
        <v>3582</v>
      </c>
      <c r="I143" s="67">
        <f>H143/G143*100</f>
        <v>42.36045411542101</v>
      </c>
      <c r="J143" s="52"/>
    </row>
    <row r="144" spans="2:10" ht="34.5" customHeight="1">
      <c r="B144" s="70" t="s">
        <v>580</v>
      </c>
      <c r="C144" s="63" t="s">
        <v>581</v>
      </c>
      <c r="D144" s="64" t="s">
        <v>582</v>
      </c>
      <c r="E144" s="47">
        <v>9848</v>
      </c>
      <c r="F144" s="47">
        <v>10000</v>
      </c>
      <c r="G144" s="47">
        <v>10000</v>
      </c>
      <c r="H144" s="47">
        <v>2628</v>
      </c>
      <c r="I144" s="67">
        <f>H144/G144*100</f>
        <v>26.279999999999998</v>
      </c>
      <c r="J144" s="52"/>
    </row>
    <row r="145" spans="2:10" ht="53.25" customHeight="1">
      <c r="B145" s="70"/>
      <c r="C145" s="63" t="s">
        <v>583</v>
      </c>
      <c r="D145" s="64" t="s">
        <v>584</v>
      </c>
      <c r="E145" s="47"/>
      <c r="F145" s="47"/>
      <c r="G145" s="47"/>
      <c r="H145" s="47"/>
      <c r="I145" s="67"/>
      <c r="J145" s="52"/>
    </row>
    <row r="146" spans="2:10" ht="34.5" customHeight="1">
      <c r="B146" s="273"/>
      <c r="C146" s="269" t="s">
        <v>585</v>
      </c>
      <c r="D146" s="270" t="s">
        <v>586</v>
      </c>
      <c r="E146" s="278">
        <f>E106+E124+E123+E83-E145</f>
        <v>1153520</v>
      </c>
      <c r="F146" s="278">
        <f>F106+F124+F123+F83-F145</f>
        <v>1165625</v>
      </c>
      <c r="G146" s="278">
        <f>G106+G124+G123+G83-G145</f>
        <v>1166357</v>
      </c>
      <c r="H146" s="278">
        <f>H106+H124+H123+H83-H145</f>
        <v>1142925</v>
      </c>
      <c r="I146" s="271">
        <f>H146/G146*100</f>
        <v>97.9910096136946</v>
      </c>
      <c r="J146" s="52"/>
    </row>
    <row r="147" spans="2:10" ht="34.5" customHeight="1" thickBot="1">
      <c r="B147" s="73">
        <v>89</v>
      </c>
      <c r="C147" s="74" t="s">
        <v>587</v>
      </c>
      <c r="D147" s="75" t="s">
        <v>588</v>
      </c>
      <c r="E147" s="50">
        <v>1446915</v>
      </c>
      <c r="F147" s="50">
        <v>1444622</v>
      </c>
      <c r="G147" s="50">
        <v>1422174</v>
      </c>
      <c r="H147" s="324">
        <v>1446915</v>
      </c>
      <c r="I147" s="400">
        <f>H147/G147*100</f>
        <v>101.73966054786545</v>
      </c>
      <c r="J147" s="52"/>
    </row>
    <row r="149" spans="2:9" s="52" customFormat="1" ht="18">
      <c r="B149" s="2" t="str">
        <f>'Биланс успеха'!B89</f>
        <v>Датум: 29. aприл  2021. године</v>
      </c>
      <c r="C149" s="32"/>
      <c r="D149" s="32"/>
      <c r="E149" s="86"/>
      <c r="F149" s="90"/>
      <c r="G149" s="48" t="s">
        <v>657</v>
      </c>
      <c r="H149" s="91"/>
      <c r="I149" s="48"/>
    </row>
    <row r="150" spans="2:9" s="52" customFormat="1" ht="18">
      <c r="B150" s="32"/>
      <c r="C150" s="32"/>
      <c r="D150" s="86" t="s">
        <v>76</v>
      </c>
      <c r="E150" s="32"/>
      <c r="F150" s="32"/>
      <c r="G150" s="32"/>
      <c r="H150" s="32"/>
      <c r="I150" s="32"/>
    </row>
    <row r="153" spans="3:8" ht="15.75">
      <c r="C153" s="343"/>
      <c r="D153" s="344"/>
      <c r="E153" s="345"/>
      <c r="F153" s="345"/>
      <c r="G153" s="345"/>
      <c r="H153" s="345"/>
    </row>
    <row r="154" spans="3:8" ht="15.75">
      <c r="C154" s="343"/>
      <c r="D154" s="344"/>
      <c r="E154" s="345"/>
      <c r="F154" s="345"/>
      <c r="G154" s="345"/>
      <c r="H154" s="345"/>
    </row>
    <row r="155" spans="3:8" ht="15.75">
      <c r="C155" s="343"/>
      <c r="D155" s="344"/>
      <c r="E155" s="345"/>
      <c r="F155" s="345"/>
      <c r="G155" s="345"/>
      <c r="H155" s="346"/>
    </row>
    <row r="156" spans="3:8" ht="15.75">
      <c r="C156" s="323"/>
      <c r="E156" s="30"/>
      <c r="G156" s="30"/>
      <c r="H156" s="30"/>
    </row>
    <row r="157" ht="15.75">
      <c r="F157" s="30"/>
    </row>
    <row r="158" ht="15.75">
      <c r="F158" s="30"/>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rgb="FF00B050"/>
  </sheetPr>
  <dimension ref="B1:R72"/>
  <sheetViews>
    <sheetView zoomScale="80" zoomScaleNormal="80" zoomScalePageLayoutView="0" workbookViewId="0" topLeftCell="A1">
      <pane ySplit="9" topLeftCell="A55" activePane="bottomLeft" state="frozen"/>
      <selection pane="topLeft" activeCell="B1" sqref="B1"/>
      <selection pane="bottomLeft" activeCell="H64" sqref="H64"/>
    </sheetView>
  </sheetViews>
  <sheetFormatPr defaultColWidth="9.140625" defaultRowHeight="12.75"/>
  <cols>
    <col min="1" max="1" width="9.140625" style="4" customWidth="1"/>
    <col min="2" max="2" width="13.00390625" style="4" customWidth="1"/>
    <col min="3" max="3" width="78.140625" style="4" customWidth="1"/>
    <col min="4" max="4" width="7.00390625" style="4" bestFit="1" customWidth="1"/>
    <col min="5" max="5" width="23.421875" style="4" customWidth="1"/>
    <col min="6" max="6" width="25.00390625" style="4" customWidth="1"/>
    <col min="7" max="7" width="25.28125" style="4" customWidth="1"/>
    <col min="8" max="8" width="25.57421875" style="4" customWidth="1"/>
    <col min="9" max="9" width="26.421875" style="4" customWidth="1"/>
    <col min="10" max="16384" width="9.140625" style="4" customWidth="1"/>
  </cols>
  <sheetData>
    <row r="1" spans="2:9" ht="15.75">
      <c r="B1" s="32"/>
      <c r="C1" s="32"/>
      <c r="D1" s="32"/>
      <c r="E1" s="32"/>
      <c r="F1" s="32"/>
      <c r="G1" s="32"/>
      <c r="H1" s="32"/>
      <c r="I1" s="85" t="s">
        <v>645</v>
      </c>
    </row>
    <row r="2" spans="2:9" ht="15.75">
      <c r="B2" s="55" t="s">
        <v>754</v>
      </c>
      <c r="C2" s="32" t="s">
        <v>753</v>
      </c>
      <c r="D2" s="52"/>
      <c r="E2" s="32"/>
      <c r="F2" s="32"/>
      <c r="G2" s="32"/>
      <c r="H2" s="32"/>
      <c r="I2" s="32"/>
    </row>
    <row r="3" spans="2:9" ht="15.75">
      <c r="B3" s="55" t="s">
        <v>755</v>
      </c>
      <c r="C3" s="56" t="s">
        <v>756</v>
      </c>
      <c r="D3" s="52"/>
      <c r="E3" s="32"/>
      <c r="F3" s="32"/>
      <c r="G3" s="32"/>
      <c r="H3" s="32"/>
      <c r="I3" s="32"/>
    </row>
    <row r="4" spans="2:9" ht="24.75" customHeight="1">
      <c r="B4" s="32"/>
      <c r="C4" s="32"/>
      <c r="D4" s="32"/>
      <c r="E4" s="32"/>
      <c r="F4" s="32"/>
      <c r="G4" s="32"/>
      <c r="H4" s="32"/>
      <c r="I4" s="85"/>
    </row>
    <row r="5" spans="2:9" s="3" customFormat="1" ht="24.75" customHeight="1">
      <c r="B5" s="459" t="s">
        <v>105</v>
      </c>
      <c r="C5" s="459"/>
      <c r="D5" s="459"/>
      <c r="E5" s="459"/>
      <c r="F5" s="459"/>
      <c r="G5" s="459"/>
      <c r="H5" s="459"/>
      <c r="I5" s="459"/>
    </row>
    <row r="6" spans="2:9" s="3" customFormat="1" ht="24.75" customHeight="1">
      <c r="B6" s="459" t="s">
        <v>828</v>
      </c>
      <c r="C6" s="459"/>
      <c r="D6" s="459"/>
      <c r="E6" s="459"/>
      <c r="F6" s="459"/>
      <c r="G6" s="459"/>
      <c r="H6" s="459"/>
      <c r="I6" s="459"/>
    </row>
    <row r="7" spans="2:9" ht="18.75" customHeight="1" thickBot="1">
      <c r="B7" s="32"/>
      <c r="C7" s="32"/>
      <c r="D7" s="32"/>
      <c r="E7" s="32"/>
      <c r="F7" s="32"/>
      <c r="G7" s="32"/>
      <c r="H7" s="32"/>
      <c r="I7" s="57" t="s">
        <v>750</v>
      </c>
    </row>
    <row r="8" spans="2:9" ht="30.75" customHeight="1">
      <c r="B8" s="460"/>
      <c r="C8" s="464" t="s">
        <v>4</v>
      </c>
      <c r="D8" s="466" t="s">
        <v>136</v>
      </c>
      <c r="E8" s="466" t="s">
        <v>818</v>
      </c>
      <c r="F8" s="466" t="s">
        <v>819</v>
      </c>
      <c r="G8" s="468" t="s">
        <v>829</v>
      </c>
      <c r="H8" s="469"/>
      <c r="I8" s="462" t="s">
        <v>830</v>
      </c>
    </row>
    <row r="9" spans="2:9" ht="91.5" customHeight="1" thickBot="1">
      <c r="B9" s="482"/>
      <c r="C9" s="465"/>
      <c r="D9" s="467"/>
      <c r="E9" s="483"/>
      <c r="F9" s="483"/>
      <c r="G9" s="78" t="s">
        <v>5</v>
      </c>
      <c r="H9" s="37" t="s">
        <v>69</v>
      </c>
      <c r="I9" s="463"/>
    </row>
    <row r="10" spans="2:9" ht="31.5" customHeight="1">
      <c r="B10" s="79">
        <v>1</v>
      </c>
      <c r="C10" s="306" t="s">
        <v>107</v>
      </c>
      <c r="D10" s="80"/>
      <c r="E10" s="81" t="s">
        <v>794</v>
      </c>
      <c r="F10" s="81"/>
      <c r="G10" s="81"/>
      <c r="H10" s="82"/>
      <c r="I10" s="83"/>
    </row>
    <row r="11" spans="2:9" ht="31.5" customHeight="1">
      <c r="B11" s="281">
        <v>2</v>
      </c>
      <c r="C11" s="307" t="s">
        <v>589</v>
      </c>
      <c r="D11" s="214">
        <v>3001</v>
      </c>
      <c r="E11" s="276">
        <f>E12+E13+E14</f>
        <v>449065</v>
      </c>
      <c r="F11" s="276">
        <f>F12+F13+F14</f>
        <v>449148</v>
      </c>
      <c r="G11" s="276">
        <f>G12+G13+G14</f>
        <v>105185</v>
      </c>
      <c r="H11" s="276">
        <f>H12+H13+H14</f>
        <v>107308</v>
      </c>
      <c r="I11" s="275">
        <f>H11/G11*100</f>
        <v>102.01834862385321</v>
      </c>
    </row>
    <row r="12" spans="2:9" ht="31.5" customHeight="1">
      <c r="B12" s="69">
        <v>3</v>
      </c>
      <c r="C12" s="308" t="s">
        <v>108</v>
      </c>
      <c r="D12" s="84">
        <v>3002</v>
      </c>
      <c r="E12" s="44">
        <v>431558</v>
      </c>
      <c r="F12" s="44">
        <v>426798</v>
      </c>
      <c r="G12" s="44">
        <v>99585</v>
      </c>
      <c r="H12" s="327">
        <v>99073</v>
      </c>
      <c r="I12" s="43">
        <f>H12/G12*100</f>
        <v>99.48586634533314</v>
      </c>
    </row>
    <row r="13" spans="2:9" ht="31.5" customHeight="1">
      <c r="B13" s="69">
        <v>4</v>
      </c>
      <c r="C13" s="308" t="s">
        <v>109</v>
      </c>
      <c r="D13" s="84">
        <v>3003</v>
      </c>
      <c r="E13" s="44">
        <v>7000</v>
      </c>
      <c r="F13" s="44">
        <v>15200</v>
      </c>
      <c r="G13" s="44">
        <v>3800</v>
      </c>
      <c r="H13" s="327">
        <v>2701</v>
      </c>
      <c r="I13" s="43">
        <f>H13/G13*100</f>
        <v>71.07894736842105</v>
      </c>
    </row>
    <row r="14" spans="2:9" ht="31.5" customHeight="1">
      <c r="B14" s="69">
        <v>5</v>
      </c>
      <c r="C14" s="308" t="s">
        <v>110</v>
      </c>
      <c r="D14" s="84">
        <v>3004</v>
      </c>
      <c r="E14" s="44">
        <v>10507</v>
      </c>
      <c r="F14" s="44">
        <v>7150</v>
      </c>
      <c r="G14" s="44">
        <v>1800</v>
      </c>
      <c r="H14" s="44">
        <v>5534</v>
      </c>
      <c r="I14" s="43">
        <f>H14/G14*100</f>
        <v>307.44444444444446</v>
      </c>
    </row>
    <row r="15" spans="2:9" ht="31.5" customHeight="1">
      <c r="B15" s="281">
        <v>6</v>
      </c>
      <c r="C15" s="307" t="s">
        <v>590</v>
      </c>
      <c r="D15" s="214">
        <v>3005</v>
      </c>
      <c r="E15" s="276">
        <f>E16+E17+E18+E19+E20</f>
        <v>435515</v>
      </c>
      <c r="F15" s="276">
        <f>F16+F17+F18+F19+F20</f>
        <v>407448</v>
      </c>
      <c r="G15" s="276">
        <f>G16+G17+G18+G19+G20</f>
        <v>104785</v>
      </c>
      <c r="H15" s="276">
        <f>H16+H17+H18+H19+H20</f>
        <v>109791</v>
      </c>
      <c r="I15" s="275">
        <f aca="true" t="shared" si="0" ref="I15:I20">H15/G15*100</f>
        <v>104.77740134561245</v>
      </c>
    </row>
    <row r="16" spans="2:9" ht="31.5" customHeight="1">
      <c r="B16" s="69">
        <v>7</v>
      </c>
      <c r="C16" s="308" t="s">
        <v>111</v>
      </c>
      <c r="D16" s="84">
        <v>3006</v>
      </c>
      <c r="E16" s="44">
        <v>184057</v>
      </c>
      <c r="F16" s="44">
        <v>140001</v>
      </c>
      <c r="G16" s="44">
        <v>29600</v>
      </c>
      <c r="H16" s="327">
        <v>42633</v>
      </c>
      <c r="I16" s="43">
        <f t="shared" si="0"/>
        <v>144.03040540540542</v>
      </c>
    </row>
    <row r="17" spans="2:9" ht="31.5" customHeight="1">
      <c r="B17" s="69">
        <v>8</v>
      </c>
      <c r="C17" s="308" t="s">
        <v>591</v>
      </c>
      <c r="D17" s="84">
        <v>3007</v>
      </c>
      <c r="E17" s="44">
        <v>242829</v>
      </c>
      <c r="F17" s="44">
        <v>256497</v>
      </c>
      <c r="G17" s="44">
        <v>71985</v>
      </c>
      <c r="H17" s="44">
        <v>62811</v>
      </c>
      <c r="I17" s="43">
        <f t="shared" si="0"/>
        <v>87.25567826630548</v>
      </c>
    </row>
    <row r="18" spans="2:9" ht="31.5" customHeight="1">
      <c r="B18" s="69">
        <v>9</v>
      </c>
      <c r="C18" s="308" t="s">
        <v>112</v>
      </c>
      <c r="D18" s="84">
        <v>3008</v>
      </c>
      <c r="E18" s="44">
        <v>1269</v>
      </c>
      <c r="F18" s="44">
        <v>950</v>
      </c>
      <c r="G18" s="44">
        <v>200</v>
      </c>
      <c r="H18" s="44">
        <v>980</v>
      </c>
      <c r="I18" s="43">
        <f t="shared" si="0"/>
        <v>490.00000000000006</v>
      </c>
    </row>
    <row r="19" spans="2:9" ht="31.5" customHeight="1">
      <c r="B19" s="69">
        <v>10</v>
      </c>
      <c r="C19" s="308" t="s">
        <v>113</v>
      </c>
      <c r="D19" s="84">
        <v>3009</v>
      </c>
      <c r="E19" s="44"/>
      <c r="F19" s="44"/>
      <c r="G19" s="44"/>
      <c r="H19" s="44"/>
      <c r="I19" s="43"/>
    </row>
    <row r="20" spans="2:14" ht="31.5" customHeight="1">
      <c r="B20" s="69">
        <v>11</v>
      </c>
      <c r="C20" s="308" t="s">
        <v>592</v>
      </c>
      <c r="D20" s="84">
        <v>3010</v>
      </c>
      <c r="E20" s="44">
        <v>7360</v>
      </c>
      <c r="F20" s="44">
        <v>10000</v>
      </c>
      <c r="G20" s="44">
        <v>3000</v>
      </c>
      <c r="H20" s="44">
        <v>3367</v>
      </c>
      <c r="I20" s="43">
        <f t="shared" si="0"/>
        <v>112.23333333333333</v>
      </c>
      <c r="N20" s="29"/>
    </row>
    <row r="21" spans="2:9" ht="31.5" customHeight="1">
      <c r="B21" s="281">
        <v>12</v>
      </c>
      <c r="C21" s="307" t="s">
        <v>593</v>
      </c>
      <c r="D21" s="214">
        <v>3011</v>
      </c>
      <c r="E21" s="312">
        <f>IF(((E11-E15)&gt;0),E11-E15,0)</f>
        <v>13550</v>
      </c>
      <c r="F21" s="312">
        <f>IF(((F11-F15)&gt;0),F11-F15,0)</f>
        <v>41700</v>
      </c>
      <c r="G21" s="312">
        <f>IF(((G11-G15)&gt;0),G11-G15,0)</f>
        <v>400</v>
      </c>
      <c r="H21" s="312">
        <f>IF(((H11-H15)&gt;0),H11-H15,0)</f>
        <v>0</v>
      </c>
      <c r="I21" s="274"/>
    </row>
    <row r="22" spans="2:9" ht="31.5" customHeight="1">
      <c r="B22" s="281">
        <v>13</v>
      </c>
      <c r="C22" s="307" t="s">
        <v>594</v>
      </c>
      <c r="D22" s="214">
        <v>3012</v>
      </c>
      <c r="E22" s="312">
        <f>IF(((E15-E11)&gt;0),E15-E11,0)</f>
        <v>0</v>
      </c>
      <c r="F22" s="312">
        <f>IF(((F15-F11)&gt;0),F15-F11,0)</f>
        <v>0</v>
      </c>
      <c r="G22" s="312">
        <f>IF(((G15-G11)&gt;0),G15-G11,0)</f>
        <v>0</v>
      </c>
      <c r="H22" s="312">
        <f>IF(((H15-H11)&gt;0),H15-H11,0)</f>
        <v>2483</v>
      </c>
      <c r="I22" s="274"/>
    </row>
    <row r="23" spans="2:18" ht="31.5" customHeight="1">
      <c r="B23" s="69">
        <v>14</v>
      </c>
      <c r="C23" s="309" t="s">
        <v>114</v>
      </c>
      <c r="D23" s="84"/>
      <c r="E23" s="44"/>
      <c r="F23" s="44"/>
      <c r="G23" s="44"/>
      <c r="H23" s="44"/>
      <c r="I23" s="43"/>
      <c r="R23" s="29"/>
    </row>
    <row r="24" spans="2:9" ht="31.5" customHeight="1">
      <c r="B24" s="281">
        <v>15</v>
      </c>
      <c r="C24" s="307" t="s">
        <v>595</v>
      </c>
      <c r="D24" s="214">
        <v>3013</v>
      </c>
      <c r="E24" s="276">
        <f>E25+E26+E27+E28+E29</f>
        <v>0</v>
      </c>
      <c r="F24" s="276">
        <f>F25+F26+F27+F28+F29</f>
        <v>0</v>
      </c>
      <c r="G24" s="276">
        <f>G25+G26+G27+G28+G29</f>
        <v>0</v>
      </c>
      <c r="H24" s="276">
        <f>H25+H26+H27+H28+H29</f>
        <v>0</v>
      </c>
      <c r="I24" s="275"/>
    </row>
    <row r="25" spans="2:9" ht="31.5" customHeight="1">
      <c r="B25" s="69">
        <v>16</v>
      </c>
      <c r="C25" s="308" t="s">
        <v>115</v>
      </c>
      <c r="D25" s="84">
        <v>3014</v>
      </c>
      <c r="E25" s="44"/>
      <c r="F25" s="44"/>
      <c r="G25" s="44"/>
      <c r="H25" s="44"/>
      <c r="I25" s="43"/>
    </row>
    <row r="26" spans="2:9" ht="31.5" customHeight="1">
      <c r="B26" s="69">
        <v>17</v>
      </c>
      <c r="C26" s="308" t="s">
        <v>596</v>
      </c>
      <c r="D26" s="84">
        <v>3015</v>
      </c>
      <c r="E26" s="44"/>
      <c r="F26" s="44"/>
      <c r="G26" s="44"/>
      <c r="H26" s="44"/>
      <c r="I26" s="43"/>
    </row>
    <row r="27" spans="2:9" ht="31.5" customHeight="1">
      <c r="B27" s="69">
        <v>18</v>
      </c>
      <c r="C27" s="308" t="s">
        <v>116</v>
      </c>
      <c r="D27" s="84">
        <v>3016</v>
      </c>
      <c r="E27" s="44"/>
      <c r="F27" s="44"/>
      <c r="G27" s="44"/>
      <c r="H27" s="44"/>
      <c r="I27" s="43"/>
    </row>
    <row r="28" spans="2:9" ht="31.5" customHeight="1">
      <c r="B28" s="69">
        <v>19</v>
      </c>
      <c r="C28" s="308" t="s">
        <v>117</v>
      </c>
      <c r="D28" s="84">
        <v>3017</v>
      </c>
      <c r="E28" s="44"/>
      <c r="F28" s="44"/>
      <c r="G28" s="44"/>
      <c r="H28" s="44"/>
      <c r="I28" s="43"/>
    </row>
    <row r="29" spans="2:9" ht="31.5" customHeight="1">
      <c r="B29" s="69">
        <v>20</v>
      </c>
      <c r="C29" s="308" t="s">
        <v>118</v>
      </c>
      <c r="D29" s="84">
        <v>3018</v>
      </c>
      <c r="E29" s="44"/>
      <c r="F29" s="44"/>
      <c r="G29" s="44"/>
      <c r="H29" s="44"/>
      <c r="I29" s="43"/>
    </row>
    <row r="30" spans="2:9" ht="31.5" customHeight="1">
      <c r="B30" s="281">
        <v>21</v>
      </c>
      <c r="C30" s="307" t="s">
        <v>597</v>
      </c>
      <c r="D30" s="214">
        <v>3019</v>
      </c>
      <c r="E30" s="276">
        <f>E31+E32+E33</f>
        <v>11050</v>
      </c>
      <c r="F30" s="276">
        <f>F31+F32+F33</f>
        <v>41300</v>
      </c>
      <c r="G30" s="276">
        <f>G31+G32+G33</f>
        <v>0</v>
      </c>
      <c r="H30" s="276">
        <f>H31+H32+H33</f>
        <v>324</v>
      </c>
      <c r="I30" s="275"/>
    </row>
    <row r="31" spans="2:9" ht="31.5" customHeight="1">
      <c r="B31" s="69">
        <v>22</v>
      </c>
      <c r="C31" s="308" t="s">
        <v>119</v>
      </c>
      <c r="D31" s="84">
        <v>3020</v>
      </c>
      <c r="E31" s="44"/>
      <c r="F31" s="44"/>
      <c r="G31" s="44"/>
      <c r="H31" s="44"/>
      <c r="I31" s="43"/>
    </row>
    <row r="32" spans="2:9" ht="31.5" customHeight="1">
      <c r="B32" s="69">
        <v>23</v>
      </c>
      <c r="C32" s="308" t="s">
        <v>598</v>
      </c>
      <c r="D32" s="84">
        <v>3021</v>
      </c>
      <c r="E32" s="44">
        <v>11050</v>
      </c>
      <c r="F32" s="44">
        <v>41300</v>
      </c>
      <c r="G32" s="44"/>
      <c r="H32" s="44">
        <v>324</v>
      </c>
      <c r="I32" s="43"/>
    </row>
    <row r="33" spans="2:9" ht="31.5" customHeight="1">
      <c r="B33" s="69">
        <v>24</v>
      </c>
      <c r="C33" s="308" t="s">
        <v>120</v>
      </c>
      <c r="D33" s="84">
        <v>3022</v>
      </c>
      <c r="E33" s="44"/>
      <c r="F33" s="44"/>
      <c r="G33" s="44"/>
      <c r="H33" s="44"/>
      <c r="I33" s="313"/>
    </row>
    <row r="34" spans="2:9" ht="31.5" customHeight="1">
      <c r="B34" s="281">
        <v>25</v>
      </c>
      <c r="C34" s="307" t="s">
        <v>599</v>
      </c>
      <c r="D34" s="214">
        <v>3023</v>
      </c>
      <c r="E34" s="312">
        <f>IF(((E24-E30)&gt;0),E24-E30,0)</f>
        <v>0</v>
      </c>
      <c r="F34" s="312">
        <f>IF(((F24-F30)&gt;0),F24-F30,0)</f>
        <v>0</v>
      </c>
      <c r="G34" s="312">
        <f>IF(((G24-G30)&gt;0),G24-G30,0)</f>
        <v>0</v>
      </c>
      <c r="H34" s="312">
        <f>IF(((H24-H30)&gt;0),H24-H30,0)</f>
        <v>0</v>
      </c>
      <c r="I34" s="311"/>
    </row>
    <row r="35" spans="2:9" ht="31.5" customHeight="1">
      <c r="B35" s="281">
        <v>26</v>
      </c>
      <c r="C35" s="307" t="s">
        <v>600</v>
      </c>
      <c r="D35" s="214">
        <v>3024</v>
      </c>
      <c r="E35" s="312">
        <f>IF(((E30-E24)&gt;0),E30-E24,0)</f>
        <v>11050</v>
      </c>
      <c r="F35" s="312">
        <f>IF(((F30-F24)&gt;0),F30-F24,0)</f>
        <v>41300</v>
      </c>
      <c r="G35" s="312">
        <f>IF(((G30-G24)&gt;0),G30-G24,0)</f>
        <v>0</v>
      </c>
      <c r="H35" s="312">
        <f>IF(((H30-H24)&gt;0),H30-H24,0)</f>
        <v>324</v>
      </c>
      <c r="I35" s="311"/>
    </row>
    <row r="36" spans="2:9" ht="31.5" customHeight="1">
      <c r="B36" s="69">
        <v>27</v>
      </c>
      <c r="C36" s="309" t="s">
        <v>121</v>
      </c>
      <c r="D36" s="84"/>
      <c r="E36" s="44"/>
      <c r="F36" s="44"/>
      <c r="G36" s="44"/>
      <c r="H36" s="44"/>
      <c r="I36" s="43"/>
    </row>
    <row r="37" spans="2:9" ht="31.5" customHeight="1">
      <c r="B37" s="281">
        <v>28</v>
      </c>
      <c r="C37" s="307" t="s">
        <v>601</v>
      </c>
      <c r="D37" s="214">
        <v>3025</v>
      </c>
      <c r="E37" s="276">
        <f>E38+E39+E40+E41+E42</f>
        <v>0</v>
      </c>
      <c r="F37" s="276">
        <f>F38+F39+F40+F41+F42</f>
        <v>0</v>
      </c>
      <c r="G37" s="276">
        <f>G38+G39+G40+G41+G42</f>
        <v>0</v>
      </c>
      <c r="H37" s="276">
        <f>H38+H39+H40+H41+H42</f>
        <v>0</v>
      </c>
      <c r="I37" s="275"/>
    </row>
    <row r="38" spans="2:9" ht="31.5" customHeight="1">
      <c r="B38" s="69">
        <v>29</v>
      </c>
      <c r="C38" s="308" t="s">
        <v>122</v>
      </c>
      <c r="D38" s="84">
        <v>3026</v>
      </c>
      <c r="E38" s="44"/>
      <c r="F38" s="44"/>
      <c r="G38" s="44"/>
      <c r="H38" s="44"/>
      <c r="I38" s="43"/>
    </row>
    <row r="39" spans="2:9" ht="31.5" customHeight="1">
      <c r="B39" s="69">
        <v>30</v>
      </c>
      <c r="C39" s="308" t="s">
        <v>602</v>
      </c>
      <c r="D39" s="84">
        <v>3027</v>
      </c>
      <c r="E39" s="44"/>
      <c r="F39" s="44"/>
      <c r="G39" s="44"/>
      <c r="H39" s="44"/>
      <c r="I39" s="43"/>
    </row>
    <row r="40" spans="2:9" ht="31.5" customHeight="1">
      <c r="B40" s="69">
        <v>31</v>
      </c>
      <c r="C40" s="308" t="s">
        <v>603</v>
      </c>
      <c r="D40" s="84">
        <v>3028</v>
      </c>
      <c r="E40" s="44"/>
      <c r="F40" s="44"/>
      <c r="G40" s="44"/>
      <c r="H40" s="44"/>
      <c r="I40" s="43"/>
    </row>
    <row r="41" spans="2:9" ht="31.5" customHeight="1">
      <c r="B41" s="69">
        <v>32</v>
      </c>
      <c r="C41" s="308" t="s">
        <v>604</v>
      </c>
      <c r="D41" s="84">
        <v>3029</v>
      </c>
      <c r="E41" s="44"/>
      <c r="F41" s="44"/>
      <c r="G41" s="44"/>
      <c r="H41" s="44"/>
      <c r="I41" s="43"/>
    </row>
    <row r="42" spans="2:9" ht="31.5" customHeight="1">
      <c r="B42" s="69">
        <v>33</v>
      </c>
      <c r="C42" s="308" t="s">
        <v>605</v>
      </c>
      <c r="D42" s="84">
        <v>3030</v>
      </c>
      <c r="E42" s="44"/>
      <c r="F42" s="44"/>
      <c r="G42" s="44"/>
      <c r="H42" s="44"/>
      <c r="I42" s="43"/>
    </row>
    <row r="43" spans="2:9" ht="31.5" customHeight="1">
      <c r="B43" s="281">
        <v>34</v>
      </c>
      <c r="C43" s="307" t="s">
        <v>606</v>
      </c>
      <c r="D43" s="214">
        <v>3031</v>
      </c>
      <c r="E43" s="276">
        <f>E44+E45+E46+E47+E48+E49</f>
        <v>0</v>
      </c>
      <c r="F43" s="276">
        <f>F44+F45+F46+F47+F48+F49</f>
        <v>0</v>
      </c>
      <c r="G43" s="276">
        <f>G44+G45+G46+G47+G48+G49</f>
        <v>0</v>
      </c>
      <c r="H43" s="276">
        <f>H44+H45+H46+H47+H48+H49</f>
        <v>0</v>
      </c>
      <c r="I43" s="275"/>
    </row>
    <row r="44" spans="2:9" ht="31.5" customHeight="1">
      <c r="B44" s="69">
        <v>35</v>
      </c>
      <c r="C44" s="308" t="s">
        <v>123</v>
      </c>
      <c r="D44" s="84">
        <v>3032</v>
      </c>
      <c r="E44" s="44"/>
      <c r="F44" s="44"/>
      <c r="G44" s="44"/>
      <c r="H44" s="44"/>
      <c r="I44" s="43"/>
    </row>
    <row r="45" spans="2:9" ht="31.5" customHeight="1">
      <c r="B45" s="69">
        <v>36</v>
      </c>
      <c r="C45" s="308" t="s">
        <v>607</v>
      </c>
      <c r="D45" s="84">
        <v>3033</v>
      </c>
      <c r="E45" s="44"/>
      <c r="F45" s="44"/>
      <c r="G45" s="44"/>
      <c r="H45" s="44"/>
      <c r="I45" s="43"/>
    </row>
    <row r="46" spans="2:9" ht="31.5" customHeight="1">
      <c r="B46" s="69">
        <v>37</v>
      </c>
      <c r="C46" s="308" t="s">
        <v>608</v>
      </c>
      <c r="D46" s="84">
        <v>3034</v>
      </c>
      <c r="E46" s="44"/>
      <c r="F46" s="44"/>
      <c r="G46" s="44"/>
      <c r="H46" s="44"/>
      <c r="I46" s="43"/>
    </row>
    <row r="47" spans="2:9" ht="31.5" customHeight="1">
      <c r="B47" s="69">
        <v>38</v>
      </c>
      <c r="C47" s="308" t="s">
        <v>609</v>
      </c>
      <c r="D47" s="84">
        <v>3035</v>
      </c>
      <c r="E47" s="44"/>
      <c r="F47" s="44"/>
      <c r="G47" s="44"/>
      <c r="H47" s="44"/>
      <c r="I47" s="43"/>
    </row>
    <row r="48" spans="2:9" ht="31.5" customHeight="1">
      <c r="B48" s="69">
        <v>39</v>
      </c>
      <c r="C48" s="308" t="s">
        <v>610</v>
      </c>
      <c r="D48" s="84">
        <v>3036</v>
      </c>
      <c r="E48" s="44"/>
      <c r="F48" s="44"/>
      <c r="G48" s="44"/>
      <c r="H48" s="44"/>
      <c r="I48" s="43"/>
    </row>
    <row r="49" spans="2:9" ht="31.5" customHeight="1">
      <c r="B49" s="69">
        <v>40</v>
      </c>
      <c r="C49" s="308" t="s">
        <v>611</v>
      </c>
      <c r="D49" s="84">
        <v>3037</v>
      </c>
      <c r="E49" s="44"/>
      <c r="F49" s="44"/>
      <c r="G49" s="44"/>
      <c r="H49" s="44"/>
      <c r="I49" s="43"/>
    </row>
    <row r="50" spans="2:9" ht="31.5" customHeight="1">
      <c r="B50" s="281">
        <v>41</v>
      </c>
      <c r="C50" s="307" t="s">
        <v>612</v>
      </c>
      <c r="D50" s="214">
        <v>3038</v>
      </c>
      <c r="E50" s="312">
        <f>IF(((E37-E43)&gt;0),E37-E43,0)</f>
        <v>0</v>
      </c>
      <c r="F50" s="312">
        <f>IF(((F37-F43)&gt;0),F37-F43,0)</f>
        <v>0</v>
      </c>
      <c r="G50" s="312">
        <f>IF(((G37-G43)&gt;0),G37-G43,0)</f>
        <v>0</v>
      </c>
      <c r="H50" s="312">
        <f>IF(((H37-H43)&gt;0),H37-H43,0)</f>
        <v>0</v>
      </c>
      <c r="I50" s="311"/>
    </row>
    <row r="51" spans="2:9" ht="31.5" customHeight="1">
      <c r="B51" s="281">
        <v>42</v>
      </c>
      <c r="C51" s="307" t="s">
        <v>613</v>
      </c>
      <c r="D51" s="214">
        <v>3039</v>
      </c>
      <c r="E51" s="312">
        <f>IF(((E43-E37)&gt;0),E43-E37,0)</f>
        <v>0</v>
      </c>
      <c r="F51" s="312">
        <f>IF(((F43-F37)&gt;0),F43-F37,0)</f>
        <v>0</v>
      </c>
      <c r="G51" s="312">
        <f>IF(((G43-G37)&gt;0),G43-G37,0)</f>
        <v>0</v>
      </c>
      <c r="H51" s="312">
        <f>IF(((H43-H37)&gt;0),H43-H37,0)</f>
        <v>0</v>
      </c>
      <c r="I51" s="311"/>
    </row>
    <row r="52" spans="2:9" ht="31.5" customHeight="1">
      <c r="B52" s="281">
        <v>43</v>
      </c>
      <c r="C52" s="307" t="s">
        <v>797</v>
      </c>
      <c r="D52" s="214">
        <v>3040</v>
      </c>
      <c r="E52" s="312">
        <f>E11+E24+E37</f>
        <v>449065</v>
      </c>
      <c r="F52" s="312">
        <f>F11+F24+F37</f>
        <v>449148</v>
      </c>
      <c r="G52" s="312">
        <f>G11+G24+G37</f>
        <v>105185</v>
      </c>
      <c r="H52" s="312">
        <f>H11+H24+H37</f>
        <v>107308</v>
      </c>
      <c r="I52" s="311">
        <f>H52/G52*100</f>
        <v>102.01834862385321</v>
      </c>
    </row>
    <row r="53" spans="2:9" ht="31.5" customHeight="1">
      <c r="B53" s="281">
        <v>44</v>
      </c>
      <c r="C53" s="307" t="s">
        <v>798</v>
      </c>
      <c r="D53" s="214">
        <v>3041</v>
      </c>
      <c r="E53" s="312">
        <f>E15+E30+E43</f>
        <v>446565</v>
      </c>
      <c r="F53" s="312">
        <f>F15+F30+F43</f>
        <v>448748</v>
      </c>
      <c r="G53" s="312">
        <f>G15+G30+G43</f>
        <v>104785</v>
      </c>
      <c r="H53" s="312">
        <f>H15+H30+H43</f>
        <v>110115</v>
      </c>
      <c r="I53" s="311">
        <f>H53/G53*100</f>
        <v>105.08660590733408</v>
      </c>
    </row>
    <row r="54" spans="2:9" ht="31.5" customHeight="1">
      <c r="B54" s="281">
        <v>45</v>
      </c>
      <c r="C54" s="307" t="s">
        <v>0</v>
      </c>
      <c r="D54" s="214">
        <v>3042</v>
      </c>
      <c r="E54" s="312">
        <f>IF(((E52-E53)&gt;0),E52-E53,0)</f>
        <v>2500</v>
      </c>
      <c r="F54" s="312">
        <f>IF(((F52-F53)&gt;0),F52-F53,0)</f>
        <v>400</v>
      </c>
      <c r="G54" s="312">
        <f>IF(((G52-G53)&gt;0),G52-G53,0)</f>
        <v>400</v>
      </c>
      <c r="H54" s="312">
        <f>IF(((H52-H53)&gt;0),H52-H53,0)</f>
        <v>0</v>
      </c>
      <c r="I54" s="311"/>
    </row>
    <row r="55" spans="2:9" ht="31.5" customHeight="1">
      <c r="B55" s="282">
        <v>46</v>
      </c>
      <c r="C55" s="307" t="s">
        <v>1</v>
      </c>
      <c r="D55" s="214">
        <v>3043</v>
      </c>
      <c r="E55" s="312">
        <f>IF(((E53-E52)&gt;0),E53-E52,0)</f>
        <v>0</v>
      </c>
      <c r="F55" s="312">
        <f>IF(((F53-F52)&gt;0),F53-F52,0)</f>
        <v>0</v>
      </c>
      <c r="G55" s="312">
        <f>IF(((G53-G52)&gt;0),G53-G52,0)</f>
        <v>0</v>
      </c>
      <c r="H55" s="312">
        <f>IF(((H53-H52)&gt;0),H53-H52,0)</f>
        <v>2807</v>
      </c>
      <c r="I55" s="311"/>
    </row>
    <row r="56" spans="2:9" ht="31.5" customHeight="1">
      <c r="B56" s="79">
        <v>47</v>
      </c>
      <c r="C56" s="309" t="s">
        <v>673</v>
      </c>
      <c r="D56" s="84">
        <v>3044</v>
      </c>
      <c r="E56" s="44">
        <v>3480</v>
      </c>
      <c r="F56" s="44">
        <v>1100</v>
      </c>
      <c r="G56" s="44">
        <v>1100</v>
      </c>
      <c r="H56" s="44">
        <v>5980</v>
      </c>
      <c r="I56" s="43">
        <f>H56/G56*100</f>
        <v>543.6363636363636</v>
      </c>
    </row>
    <row r="57" spans="2:9" ht="31.5" customHeight="1">
      <c r="B57" s="69">
        <v>48</v>
      </c>
      <c r="C57" s="309" t="s">
        <v>674</v>
      </c>
      <c r="D57" s="84">
        <v>3045</v>
      </c>
      <c r="E57" s="44"/>
      <c r="F57" s="44"/>
      <c r="G57" s="44"/>
      <c r="H57" s="44"/>
      <c r="I57" s="43"/>
    </row>
    <row r="58" spans="2:9" ht="31.5" customHeight="1">
      <c r="B58" s="69">
        <v>49</v>
      </c>
      <c r="C58" s="309" t="s">
        <v>194</v>
      </c>
      <c r="D58" s="84">
        <v>3046</v>
      </c>
      <c r="E58" s="47"/>
      <c r="F58" s="47"/>
      <c r="G58" s="47"/>
      <c r="H58" s="47"/>
      <c r="I58" s="43"/>
    </row>
    <row r="59" spans="2:14" ht="45" customHeight="1" thickBot="1">
      <c r="B59" s="283">
        <v>50</v>
      </c>
      <c r="C59" s="310" t="s">
        <v>2</v>
      </c>
      <c r="D59" s="284">
        <v>3047</v>
      </c>
      <c r="E59" s="305">
        <f>E54-E55+E56+E57-E58</f>
        <v>5980</v>
      </c>
      <c r="F59" s="305">
        <f>F54-F55+F56+F57-F58</f>
        <v>1500</v>
      </c>
      <c r="G59" s="305">
        <f>G54-G55+G56+G57-G58</f>
        <v>1500</v>
      </c>
      <c r="H59" s="305">
        <f>H54-H55+H56+H57-H58</f>
        <v>3173</v>
      </c>
      <c r="I59" s="275">
        <f>H59/G59*100</f>
        <v>211.53333333333336</v>
      </c>
      <c r="N59" s="29"/>
    </row>
    <row r="60" spans="2:16" ht="18.75">
      <c r="B60" s="18"/>
      <c r="C60" s="18"/>
      <c r="D60" s="18"/>
      <c r="E60" s="18"/>
      <c r="F60" s="18"/>
      <c r="G60" s="18"/>
      <c r="H60" s="18"/>
      <c r="I60" s="18"/>
      <c r="P60" s="29"/>
    </row>
    <row r="61" s="32" customFormat="1" ht="15"/>
    <row r="62" spans="2:12" s="32" customFormat="1" ht="15">
      <c r="B62" s="480" t="str">
        <f>'Биланс успеха'!B89</f>
        <v>Датум: 29. aприл  2021. године</v>
      </c>
      <c r="C62" s="480"/>
      <c r="G62" s="481" t="s">
        <v>906</v>
      </c>
      <c r="H62" s="481"/>
      <c r="I62" s="481"/>
      <c r="J62" s="481"/>
      <c r="K62" s="481"/>
      <c r="L62" s="481"/>
    </row>
    <row r="63" s="32" customFormat="1" ht="15">
      <c r="E63" s="87" t="s">
        <v>625</v>
      </c>
    </row>
    <row r="64" s="32" customFormat="1" ht="15"/>
    <row r="65" spans="2:9" ht="18.75">
      <c r="B65" s="18"/>
      <c r="C65" s="18"/>
      <c r="D65" s="18"/>
      <c r="E65" s="18"/>
      <c r="F65" s="18"/>
      <c r="G65" s="18"/>
      <c r="H65" s="18"/>
      <c r="I65" s="18"/>
    </row>
    <row r="66" spans="2:9" ht="18.75">
      <c r="B66" s="18"/>
      <c r="C66" s="18"/>
      <c r="D66" s="18"/>
      <c r="E66" s="18"/>
      <c r="F66" s="18"/>
      <c r="G66" s="18"/>
      <c r="H66" s="18"/>
      <c r="I66" s="18"/>
    </row>
    <row r="67" spans="2:9" ht="18.75">
      <c r="B67" s="18"/>
      <c r="C67" s="18"/>
      <c r="D67" s="18"/>
      <c r="E67" s="18"/>
      <c r="F67" s="18"/>
      <c r="G67" s="18"/>
      <c r="H67" s="18"/>
      <c r="I67" s="18"/>
    </row>
    <row r="72" ht="15.75">
      <c r="Q72" s="29"/>
    </row>
  </sheetData>
  <sheetProtection/>
  <mergeCells count="12">
    <mergeCell ref="I8:I9"/>
    <mergeCell ref="D8:D9"/>
    <mergeCell ref="B62:C62"/>
    <mergeCell ref="J62:L62"/>
    <mergeCell ref="G62:I62"/>
    <mergeCell ref="B5:I5"/>
    <mergeCell ref="B6:I6"/>
    <mergeCell ref="B8:B9"/>
    <mergeCell ref="C8:C9"/>
    <mergeCell ref="E8:E9"/>
    <mergeCell ref="F8:F9"/>
    <mergeCell ref="G8:H8"/>
  </mergeCells>
  <printOptions/>
  <pageMargins left="0.25" right="0.25" top="0.75" bottom="0.75" header="0.3" footer="0.3"/>
  <pageSetup horizontalDpi="300" verticalDpi="300" orientation="portrait" scale="35"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T98"/>
  <sheetViews>
    <sheetView zoomScale="75" zoomScaleNormal="75" zoomScalePageLayoutView="0" workbookViewId="0" topLeftCell="A1">
      <pane xSplit="1" ySplit="8" topLeftCell="B27" activePane="bottomRight" state="frozen"/>
      <selection pane="topLeft" activeCell="A1" sqref="A1"/>
      <selection pane="topRight" activeCell="B1" sqref="B1"/>
      <selection pane="bottomLeft" activeCell="A9" sqref="A9"/>
      <selection pane="bottomRight" activeCell="I20" sqref="I20"/>
    </sheetView>
  </sheetViews>
  <sheetFormatPr defaultColWidth="9.140625" defaultRowHeight="12.75"/>
  <cols>
    <col min="1" max="1" width="9.140625" style="32" customWidth="1"/>
    <col min="2" max="2" width="6.140625" style="32" customWidth="1"/>
    <col min="3" max="3" width="81.28125" style="32" customWidth="1"/>
    <col min="4" max="4" width="20.7109375" style="92" customWidth="1"/>
    <col min="5" max="7" width="20.7109375" style="32" customWidth="1"/>
    <col min="8" max="8" width="21.28125" style="32" customWidth="1"/>
    <col min="9" max="9" width="16.140625" style="340" customWidth="1"/>
    <col min="10" max="10" width="30.28125" style="331" customWidth="1"/>
    <col min="11" max="11" width="12.28125" style="32" customWidth="1"/>
    <col min="12" max="12" width="13.421875" style="32" customWidth="1"/>
    <col min="13" max="13" width="11.28125" style="32" customWidth="1"/>
    <col min="14" max="14" width="12.421875" style="32" customWidth="1"/>
    <col min="15" max="15" width="14.421875" style="32" customWidth="1"/>
    <col min="16" max="16" width="15.140625" style="32" customWidth="1"/>
    <col min="17" max="17" width="11.28125" style="32" customWidth="1"/>
    <col min="18" max="18" width="13.140625" style="32" customWidth="1"/>
    <col min="19" max="19" width="13.00390625" style="32" customWidth="1"/>
    <col min="20" max="20" width="14.140625" style="32" customWidth="1"/>
    <col min="21" max="21" width="26.57421875" style="32" customWidth="1"/>
    <col min="22" max="16384" width="9.140625" style="32" customWidth="1"/>
  </cols>
  <sheetData>
    <row r="1" ht="15.75">
      <c r="H1" s="85" t="s">
        <v>644</v>
      </c>
    </row>
    <row r="2" spans="2:4" ht="15.75">
      <c r="B2" s="486" t="s">
        <v>817</v>
      </c>
      <c r="C2" s="487"/>
      <c r="D2" s="32"/>
    </row>
    <row r="3" spans="2:3" ht="15.75">
      <c r="B3" s="486" t="s">
        <v>816</v>
      </c>
      <c r="C3" s="487"/>
    </row>
    <row r="5" spans="2:9" ht="15.75">
      <c r="B5" s="459" t="s">
        <v>60</v>
      </c>
      <c r="C5" s="459"/>
      <c r="D5" s="459"/>
      <c r="E5" s="459"/>
      <c r="F5" s="459"/>
      <c r="G5" s="459"/>
      <c r="H5" s="459"/>
      <c r="I5" s="341"/>
    </row>
    <row r="6" spans="3:9" ht="16.5" thickBot="1">
      <c r="C6" s="55"/>
      <c r="D6" s="93"/>
      <c r="E6" s="55"/>
      <c r="F6" s="55"/>
      <c r="G6" s="55"/>
      <c r="H6" s="57" t="s">
        <v>8</v>
      </c>
      <c r="I6" s="341"/>
    </row>
    <row r="7" spans="2:20" ht="25.5" customHeight="1">
      <c r="B7" s="488" t="s">
        <v>14</v>
      </c>
      <c r="C7" s="498" t="s">
        <v>29</v>
      </c>
      <c r="D7" s="466" t="s">
        <v>818</v>
      </c>
      <c r="E7" s="466" t="s">
        <v>819</v>
      </c>
      <c r="F7" s="468" t="s">
        <v>831</v>
      </c>
      <c r="G7" s="495"/>
      <c r="H7" s="496" t="s">
        <v>832</v>
      </c>
      <c r="I7" s="490"/>
      <c r="J7" s="491"/>
      <c r="K7" s="484"/>
      <c r="L7" s="485"/>
      <c r="M7" s="484"/>
      <c r="N7" s="485"/>
      <c r="O7" s="484"/>
      <c r="P7" s="485"/>
      <c r="Q7" s="484"/>
      <c r="R7" s="485"/>
      <c r="S7" s="485"/>
      <c r="T7" s="485"/>
    </row>
    <row r="8" spans="2:20" ht="63" customHeight="1" thickBot="1">
      <c r="B8" s="489"/>
      <c r="C8" s="499"/>
      <c r="D8" s="467"/>
      <c r="E8" s="467"/>
      <c r="F8" s="36" t="s">
        <v>5</v>
      </c>
      <c r="G8" s="97" t="s">
        <v>69</v>
      </c>
      <c r="H8" s="497"/>
      <c r="I8" s="490"/>
      <c r="J8" s="492"/>
      <c r="K8" s="484"/>
      <c r="L8" s="484"/>
      <c r="M8" s="484"/>
      <c r="N8" s="484"/>
      <c r="O8" s="484"/>
      <c r="P8" s="485"/>
      <c r="Q8" s="484"/>
      <c r="R8" s="485"/>
      <c r="S8" s="485"/>
      <c r="T8" s="485"/>
    </row>
    <row r="9" spans="1:10" ht="35.25" customHeight="1">
      <c r="A9" s="409"/>
      <c r="B9" s="411" t="s">
        <v>81</v>
      </c>
      <c r="C9" s="375" t="s">
        <v>133</v>
      </c>
      <c r="D9" s="376">
        <v>134047961</v>
      </c>
      <c r="E9" s="376">
        <v>182328958</v>
      </c>
      <c r="F9" s="376">
        <v>45704215</v>
      </c>
      <c r="G9" s="401">
        <v>36592830</v>
      </c>
      <c r="H9" s="412">
        <f aca="true" t="shared" si="0" ref="H9:H14">G9/F9*100</f>
        <v>80.06445357392091</v>
      </c>
      <c r="I9" s="32"/>
      <c r="J9" s="32"/>
    </row>
    <row r="10" spans="1:10" ht="35.25" customHeight="1">
      <c r="A10" s="409"/>
      <c r="B10" s="413" t="s">
        <v>82</v>
      </c>
      <c r="C10" s="377" t="s">
        <v>195</v>
      </c>
      <c r="D10" s="378">
        <v>191363313</v>
      </c>
      <c r="E10" s="378">
        <v>202667420</v>
      </c>
      <c r="F10" s="378">
        <v>50562149</v>
      </c>
      <c r="G10" s="378">
        <v>50418072</v>
      </c>
      <c r="H10" s="412">
        <f t="shared" si="0"/>
        <v>99.71504969062926</v>
      </c>
      <c r="I10" s="32"/>
      <c r="J10" s="391"/>
    </row>
    <row r="11" spans="1:10" ht="35.25" customHeight="1">
      <c r="A11" s="409"/>
      <c r="B11" s="413" t="s">
        <v>83</v>
      </c>
      <c r="C11" s="377" t="s">
        <v>196</v>
      </c>
      <c r="D11" s="378">
        <v>223225305</v>
      </c>
      <c r="E11" s="379">
        <v>236411546</v>
      </c>
      <c r="F11" s="379">
        <v>58980746</v>
      </c>
      <c r="G11" s="378">
        <v>58812681</v>
      </c>
      <c r="H11" s="412">
        <f t="shared" si="0"/>
        <v>99.71505107785514</v>
      </c>
      <c r="I11" s="32"/>
      <c r="J11" s="32"/>
    </row>
    <row r="12" spans="1:10" ht="35.25" customHeight="1">
      <c r="A12" s="409"/>
      <c r="B12" s="413" t="s">
        <v>84</v>
      </c>
      <c r="C12" s="377" t="s">
        <v>202</v>
      </c>
      <c r="D12" s="378">
        <v>241</v>
      </c>
      <c r="E12" s="378">
        <v>232</v>
      </c>
      <c r="F12" s="378">
        <v>232</v>
      </c>
      <c r="G12" s="379">
        <v>242</v>
      </c>
      <c r="H12" s="412">
        <f t="shared" si="0"/>
        <v>104.3103448275862</v>
      </c>
      <c r="I12" s="32"/>
      <c r="J12" s="391"/>
    </row>
    <row r="13" spans="1:10" ht="35.25" customHeight="1">
      <c r="A13" s="409"/>
      <c r="B13" s="413" t="s">
        <v>200</v>
      </c>
      <c r="C13" s="380" t="s">
        <v>197</v>
      </c>
      <c r="D13" s="378">
        <v>209</v>
      </c>
      <c r="E13" s="378">
        <v>210</v>
      </c>
      <c r="F13" s="378">
        <v>210</v>
      </c>
      <c r="G13" s="379">
        <v>209</v>
      </c>
      <c r="H13" s="412">
        <f t="shared" si="0"/>
        <v>99.52380952380952</v>
      </c>
      <c r="I13" s="32"/>
      <c r="J13" s="391"/>
    </row>
    <row r="14" spans="1:10" ht="35.25" customHeight="1">
      <c r="A14" s="409"/>
      <c r="B14" s="413" t="s">
        <v>199</v>
      </c>
      <c r="C14" s="380" t="s">
        <v>198</v>
      </c>
      <c r="D14" s="378">
        <v>32</v>
      </c>
      <c r="E14" s="378">
        <v>22</v>
      </c>
      <c r="F14" s="378">
        <v>22</v>
      </c>
      <c r="G14" s="379">
        <v>33</v>
      </c>
      <c r="H14" s="412">
        <f t="shared" si="0"/>
        <v>150</v>
      </c>
      <c r="I14" s="32"/>
      <c r="J14" s="32"/>
    </row>
    <row r="15" spans="1:10" ht="35.25" customHeight="1">
      <c r="A15" s="409"/>
      <c r="B15" s="413" t="s">
        <v>171</v>
      </c>
      <c r="C15" s="381" t="s">
        <v>30</v>
      </c>
      <c r="D15" s="378"/>
      <c r="E15" s="378"/>
      <c r="F15" s="378"/>
      <c r="G15" s="378"/>
      <c r="H15" s="412"/>
      <c r="I15" s="32"/>
      <c r="J15" s="391"/>
    </row>
    <row r="16" spans="1:10" ht="35.25" customHeight="1">
      <c r="A16" s="409"/>
      <c r="B16" s="413" t="s">
        <v>172</v>
      </c>
      <c r="C16" s="381" t="s">
        <v>124</v>
      </c>
      <c r="D16" s="382"/>
      <c r="E16" s="382"/>
      <c r="F16" s="378"/>
      <c r="G16" s="378"/>
      <c r="H16" s="412"/>
      <c r="I16" s="32"/>
      <c r="J16" s="32"/>
    </row>
    <row r="17" spans="1:10" ht="35.25" customHeight="1">
      <c r="A17" s="409"/>
      <c r="B17" s="413" t="s">
        <v>173</v>
      </c>
      <c r="C17" s="381" t="s">
        <v>31</v>
      </c>
      <c r="D17" s="382"/>
      <c r="E17" s="382"/>
      <c r="F17" s="378"/>
      <c r="G17" s="378"/>
      <c r="H17" s="412"/>
      <c r="I17" s="32"/>
      <c r="J17" s="32"/>
    </row>
    <row r="18" spans="1:10" ht="35.25" customHeight="1">
      <c r="A18" s="409"/>
      <c r="B18" s="413" t="s">
        <v>174</v>
      </c>
      <c r="C18" s="381" t="s">
        <v>125</v>
      </c>
      <c r="D18" s="382"/>
      <c r="E18" s="382"/>
      <c r="F18" s="378"/>
      <c r="G18" s="378"/>
      <c r="H18" s="412"/>
      <c r="I18" s="32"/>
      <c r="J18" s="32"/>
    </row>
    <row r="19" spans="1:10" ht="35.25" customHeight="1">
      <c r="A19" s="409"/>
      <c r="B19" s="413" t="s">
        <v>175</v>
      </c>
      <c r="C19" s="377" t="s">
        <v>32</v>
      </c>
      <c r="D19" s="382"/>
      <c r="E19" s="382"/>
      <c r="F19" s="378"/>
      <c r="G19" s="378"/>
      <c r="H19" s="412"/>
      <c r="I19" s="32"/>
      <c r="J19" s="32"/>
    </row>
    <row r="20" spans="1:10" ht="35.25" customHeight="1">
      <c r="A20" s="409"/>
      <c r="B20" s="413" t="s">
        <v>176</v>
      </c>
      <c r="C20" s="377" t="s">
        <v>126</v>
      </c>
      <c r="D20" s="378"/>
      <c r="E20" s="378"/>
      <c r="F20" s="378"/>
      <c r="G20" s="378"/>
      <c r="H20" s="412"/>
      <c r="I20" s="32"/>
      <c r="J20" s="32"/>
    </row>
    <row r="21" spans="1:10" ht="35.25" customHeight="1">
      <c r="A21" s="409"/>
      <c r="B21" s="413" t="s">
        <v>177</v>
      </c>
      <c r="C21" s="377" t="s">
        <v>33</v>
      </c>
      <c r="D21" s="378"/>
      <c r="E21" s="378"/>
      <c r="F21" s="378"/>
      <c r="G21" s="378"/>
      <c r="H21" s="412"/>
      <c r="I21" s="32"/>
      <c r="J21" s="32"/>
    </row>
    <row r="22" spans="1:10" ht="35.25" customHeight="1">
      <c r="A22" s="409"/>
      <c r="B22" s="413" t="s">
        <v>178</v>
      </c>
      <c r="C22" s="381" t="s">
        <v>127</v>
      </c>
      <c r="D22" s="378"/>
      <c r="E22" s="378"/>
      <c r="F22" s="378"/>
      <c r="G22" s="378"/>
      <c r="H22" s="412"/>
      <c r="I22" s="32"/>
      <c r="J22" s="32"/>
    </row>
    <row r="23" spans="1:10" ht="35.25" customHeight="1">
      <c r="A23" s="409"/>
      <c r="B23" s="413" t="s">
        <v>179</v>
      </c>
      <c r="C23" s="377" t="s">
        <v>135</v>
      </c>
      <c r="D23" s="378"/>
      <c r="E23" s="378"/>
      <c r="F23" s="378"/>
      <c r="G23" s="378"/>
      <c r="H23" s="412"/>
      <c r="I23" s="32"/>
      <c r="J23" s="32"/>
    </row>
    <row r="24" spans="1:10" ht="35.25" customHeight="1">
      <c r="A24" s="409"/>
      <c r="B24" s="413" t="s">
        <v>100</v>
      </c>
      <c r="C24" s="377" t="s">
        <v>134</v>
      </c>
      <c r="D24" s="378"/>
      <c r="E24" s="378"/>
      <c r="F24" s="378"/>
      <c r="G24" s="378"/>
      <c r="H24" s="412"/>
      <c r="I24" s="32"/>
      <c r="J24" s="32"/>
    </row>
    <row r="25" spans="1:10" ht="35.25" customHeight="1">
      <c r="A25" s="409"/>
      <c r="B25" s="413" t="s">
        <v>180</v>
      </c>
      <c r="C25" s="377" t="s">
        <v>128</v>
      </c>
      <c r="D25" s="378">
        <v>238994</v>
      </c>
      <c r="E25" s="378">
        <v>341772</v>
      </c>
      <c r="F25" s="378">
        <v>85443</v>
      </c>
      <c r="G25" s="379">
        <v>84906</v>
      </c>
      <c r="H25" s="412">
        <f>G25/F25*100</f>
        <v>99.3715108317826</v>
      </c>
      <c r="I25" s="32"/>
      <c r="J25" s="32"/>
    </row>
    <row r="26" spans="1:10" ht="35.25" customHeight="1">
      <c r="A26" s="409"/>
      <c r="B26" s="413" t="s">
        <v>181</v>
      </c>
      <c r="C26" s="377" t="s">
        <v>129</v>
      </c>
      <c r="D26" s="378">
        <v>3</v>
      </c>
      <c r="E26" s="378">
        <v>3</v>
      </c>
      <c r="F26" s="378">
        <v>3</v>
      </c>
      <c r="G26" s="378">
        <v>3</v>
      </c>
      <c r="H26" s="412">
        <f>G26/F26*100</f>
        <v>100</v>
      </c>
      <c r="I26" s="32"/>
      <c r="J26" s="32"/>
    </row>
    <row r="27" spans="1:10" ht="35.25" customHeight="1">
      <c r="A27" s="409"/>
      <c r="B27" s="413" t="s">
        <v>182</v>
      </c>
      <c r="C27" s="377" t="s">
        <v>845</v>
      </c>
      <c r="D27" s="378"/>
      <c r="E27" s="378"/>
      <c r="F27" s="378"/>
      <c r="G27" s="378"/>
      <c r="H27" s="412"/>
      <c r="I27" s="32"/>
      <c r="J27" s="32"/>
    </row>
    <row r="28" spans="1:10" ht="35.25" customHeight="1">
      <c r="A28" s="409"/>
      <c r="B28" s="413" t="s">
        <v>183</v>
      </c>
      <c r="C28" s="377" t="s">
        <v>846</v>
      </c>
      <c r="D28" s="378"/>
      <c r="E28" s="378"/>
      <c r="F28" s="378"/>
      <c r="G28" s="378"/>
      <c r="H28" s="412"/>
      <c r="I28" s="32"/>
      <c r="J28" s="32"/>
    </row>
    <row r="29" spans="1:8" s="52" customFormat="1" ht="35.25" customHeight="1">
      <c r="A29" s="409"/>
      <c r="B29" s="413" t="s">
        <v>184</v>
      </c>
      <c r="C29" s="377" t="s">
        <v>34</v>
      </c>
      <c r="D29" s="379">
        <v>7190119</v>
      </c>
      <c r="E29" s="378">
        <v>7200000</v>
      </c>
      <c r="F29" s="378">
        <v>1800000</v>
      </c>
      <c r="G29" s="378">
        <v>1711988</v>
      </c>
      <c r="H29" s="412">
        <f>G29/F29*100</f>
        <v>95.11044444444444</v>
      </c>
    </row>
    <row r="30" spans="1:10" ht="35.25" customHeight="1">
      <c r="A30" s="409"/>
      <c r="B30" s="413" t="s">
        <v>185</v>
      </c>
      <c r="C30" s="377" t="s">
        <v>130</v>
      </c>
      <c r="D30" s="379">
        <v>275351</v>
      </c>
      <c r="E30" s="378">
        <v>550000</v>
      </c>
      <c r="F30" s="378">
        <v>120000</v>
      </c>
      <c r="G30" s="378">
        <v>41180</v>
      </c>
      <c r="H30" s="412">
        <f>G30/F30*100</f>
        <v>34.31666666666667</v>
      </c>
      <c r="I30" s="32"/>
      <c r="J30" s="32"/>
    </row>
    <row r="31" spans="1:10" ht="35.25" customHeight="1">
      <c r="A31" s="409"/>
      <c r="B31" s="413" t="s">
        <v>186</v>
      </c>
      <c r="C31" s="377" t="s">
        <v>131</v>
      </c>
      <c r="D31" s="379">
        <v>40550</v>
      </c>
      <c r="E31" s="378">
        <v>100000</v>
      </c>
      <c r="F31" s="378">
        <v>25000</v>
      </c>
      <c r="G31" s="378">
        <v>14250</v>
      </c>
      <c r="H31" s="412">
        <f>G31/F31*100</f>
        <v>56.99999999999999</v>
      </c>
      <c r="I31" s="32"/>
      <c r="J31" s="32"/>
    </row>
    <row r="32" spans="1:10" ht="35.25" customHeight="1">
      <c r="A32" s="409"/>
      <c r="B32" s="413" t="s">
        <v>187</v>
      </c>
      <c r="C32" s="377" t="s">
        <v>35</v>
      </c>
      <c r="D32" s="379">
        <v>264048</v>
      </c>
      <c r="E32" s="378"/>
      <c r="F32" s="378"/>
      <c r="G32" s="384"/>
      <c r="H32" s="412"/>
      <c r="I32" s="32"/>
      <c r="J32" s="32"/>
    </row>
    <row r="33" spans="1:10" ht="35.25" customHeight="1">
      <c r="A33" s="409"/>
      <c r="B33" s="413" t="s">
        <v>188</v>
      </c>
      <c r="C33" s="385" t="s">
        <v>70</v>
      </c>
      <c r="D33" s="386">
        <v>1</v>
      </c>
      <c r="E33" s="383"/>
      <c r="F33" s="384"/>
      <c r="G33" s="384"/>
      <c r="H33" s="412"/>
      <c r="I33" s="32"/>
      <c r="J33" s="32"/>
    </row>
    <row r="34" spans="1:10" ht="35.25" customHeight="1">
      <c r="A34" s="409"/>
      <c r="B34" s="413" t="s">
        <v>101</v>
      </c>
      <c r="C34" s="377" t="s">
        <v>36</v>
      </c>
      <c r="D34" s="379">
        <v>836574</v>
      </c>
      <c r="E34" s="378">
        <v>484795</v>
      </c>
      <c r="F34" s="378"/>
      <c r="G34" s="378">
        <v>57857</v>
      </c>
      <c r="H34" s="412"/>
      <c r="I34" s="32"/>
      <c r="J34" s="32"/>
    </row>
    <row r="35" spans="1:10" ht="35.25" customHeight="1">
      <c r="A35" s="409"/>
      <c r="B35" s="413" t="s">
        <v>189</v>
      </c>
      <c r="C35" s="385" t="s">
        <v>70</v>
      </c>
      <c r="D35" s="386">
        <v>15</v>
      </c>
      <c r="E35" s="387">
        <v>14</v>
      </c>
      <c r="F35" s="384"/>
      <c r="G35" s="379">
        <v>1</v>
      </c>
      <c r="H35" s="412"/>
      <c r="I35" s="32"/>
      <c r="J35" s="32"/>
    </row>
    <row r="36" spans="1:10" ht="35.25" customHeight="1">
      <c r="A36" s="410"/>
      <c r="B36" s="413" t="s">
        <v>190</v>
      </c>
      <c r="C36" s="377" t="s">
        <v>37</v>
      </c>
      <c r="D36" s="379"/>
      <c r="E36" s="378"/>
      <c r="F36" s="378"/>
      <c r="G36" s="378"/>
      <c r="H36" s="412"/>
      <c r="I36" s="32"/>
      <c r="J36" s="32"/>
    </row>
    <row r="37" spans="1:10" ht="35.25" customHeight="1">
      <c r="A37" s="410"/>
      <c r="B37" s="413" t="s">
        <v>191</v>
      </c>
      <c r="C37" s="377" t="s">
        <v>38</v>
      </c>
      <c r="D37" s="379">
        <v>1964230</v>
      </c>
      <c r="E37" s="378">
        <v>1200000</v>
      </c>
      <c r="F37" s="378">
        <v>300000</v>
      </c>
      <c r="G37" s="378">
        <v>918907</v>
      </c>
      <c r="H37" s="412">
        <f>G37/F37*100</f>
        <v>306.3023333333333</v>
      </c>
      <c r="I37" s="391"/>
      <c r="J37" s="32"/>
    </row>
    <row r="38" spans="1:10" ht="35.25" customHeight="1">
      <c r="A38" s="410"/>
      <c r="B38" s="413" t="s">
        <v>192</v>
      </c>
      <c r="C38" s="377" t="s">
        <v>39</v>
      </c>
      <c r="D38" s="379"/>
      <c r="E38" s="378"/>
      <c r="F38" s="378"/>
      <c r="G38" s="378"/>
      <c r="H38" s="412"/>
      <c r="I38" s="32"/>
      <c r="J38" s="32"/>
    </row>
    <row r="39" spans="1:10" ht="35.25" customHeight="1">
      <c r="A39" s="410"/>
      <c r="B39" s="413" t="s">
        <v>102</v>
      </c>
      <c r="C39" s="377" t="s">
        <v>40</v>
      </c>
      <c r="D39" s="379">
        <v>628929</v>
      </c>
      <c r="E39" s="378">
        <v>200000</v>
      </c>
      <c r="F39" s="378">
        <v>50000</v>
      </c>
      <c r="G39" s="378">
        <v>272063</v>
      </c>
      <c r="H39" s="412">
        <f>G39/F39*100</f>
        <v>544.126</v>
      </c>
      <c r="I39" s="32"/>
      <c r="J39" s="32"/>
    </row>
    <row r="40" spans="2:10" ht="30">
      <c r="B40" s="413" t="s">
        <v>802</v>
      </c>
      <c r="C40" s="377" t="s">
        <v>803</v>
      </c>
      <c r="D40" s="379">
        <v>11007332</v>
      </c>
      <c r="E40" s="378">
        <v>10775110</v>
      </c>
      <c r="F40" s="378">
        <v>10775110</v>
      </c>
      <c r="G40" s="378">
        <v>232222</v>
      </c>
      <c r="H40" s="412">
        <f>G40/F40*100</f>
        <v>2.155170573664677</v>
      </c>
      <c r="J40" s="332"/>
    </row>
    <row r="41" spans="2:10" ht="15.75" thickBot="1">
      <c r="B41" s="414" t="s">
        <v>804</v>
      </c>
      <c r="C41" s="415" t="s">
        <v>70</v>
      </c>
      <c r="D41" s="416">
        <v>237</v>
      </c>
      <c r="E41" s="416">
        <v>232</v>
      </c>
      <c r="F41" s="416">
        <v>232</v>
      </c>
      <c r="G41" s="417">
        <v>5</v>
      </c>
      <c r="H41" s="418"/>
      <c r="J41" s="332"/>
    </row>
    <row r="42" spans="2:10" ht="27" customHeight="1">
      <c r="B42" s="94"/>
      <c r="C42" s="41"/>
      <c r="D42" s="95"/>
      <c r="E42" s="41"/>
      <c r="F42" s="99"/>
      <c r="G42" s="99"/>
      <c r="H42" s="94"/>
      <c r="J42" s="332"/>
    </row>
    <row r="43" spans="2:10" ht="15">
      <c r="B43" s="94"/>
      <c r="C43" s="41" t="s">
        <v>203</v>
      </c>
      <c r="D43" s="95"/>
      <c r="E43" s="41"/>
      <c r="F43" s="94"/>
      <c r="G43" s="99"/>
      <c r="H43" s="94"/>
      <c r="J43" s="332"/>
    </row>
    <row r="44" spans="2:10" ht="15" customHeight="1">
      <c r="B44" s="94"/>
      <c r="C44" s="493" t="s">
        <v>204</v>
      </c>
      <c r="D44" s="493"/>
      <c r="E44" s="493"/>
      <c r="F44" s="493"/>
      <c r="G44" s="94"/>
      <c r="H44" s="94"/>
      <c r="J44" s="332"/>
    </row>
    <row r="45" spans="2:10" ht="24" customHeight="1">
      <c r="B45" s="94"/>
      <c r="C45" s="41"/>
      <c r="D45" s="95"/>
      <c r="E45" s="41"/>
      <c r="F45" s="94"/>
      <c r="G45" s="94"/>
      <c r="H45" s="94"/>
      <c r="J45" s="332"/>
    </row>
    <row r="46" spans="2:10" ht="15" customHeight="1">
      <c r="B46" s="493" t="str">
        <f>'[1]Биланс успеха'!B89</f>
        <v>Датум: 29.jaнуар 2021. године</v>
      </c>
      <c r="C46" s="493"/>
      <c r="D46" s="32"/>
      <c r="E46" s="494" t="s">
        <v>654</v>
      </c>
      <c r="F46" s="494"/>
      <c r="G46" s="494"/>
      <c r="H46" s="494"/>
      <c r="J46" s="332"/>
    </row>
    <row r="47" spans="4:10" ht="15">
      <c r="D47" s="87" t="s">
        <v>625</v>
      </c>
      <c r="J47" s="332"/>
    </row>
    <row r="48" spans="2:10" ht="15">
      <c r="B48" s="94"/>
      <c r="C48" s="41"/>
      <c r="D48" s="95"/>
      <c r="E48" s="41"/>
      <c r="F48" s="94"/>
      <c r="G48" s="94"/>
      <c r="H48" s="94"/>
      <c r="J48" s="332"/>
    </row>
    <row r="49" spans="2:10" ht="15">
      <c r="B49" s="94"/>
      <c r="F49" s="94"/>
      <c r="G49" s="94"/>
      <c r="H49" s="94"/>
      <c r="J49" s="332"/>
    </row>
    <row r="50" spans="2:10" ht="15">
      <c r="B50" s="94"/>
      <c r="C50" s="41"/>
      <c r="D50" s="95"/>
      <c r="E50" s="41"/>
      <c r="F50" s="94"/>
      <c r="G50" s="94"/>
      <c r="H50" s="94"/>
      <c r="J50" s="332"/>
    </row>
    <row r="51" spans="2:10" ht="15">
      <c r="B51" s="94"/>
      <c r="C51" s="41"/>
      <c r="D51" s="95"/>
      <c r="E51" s="41"/>
      <c r="F51" s="94"/>
      <c r="G51" s="94"/>
      <c r="H51" s="94"/>
      <c r="J51" s="332"/>
    </row>
    <row r="52" spans="2:10" ht="15">
      <c r="B52" s="94"/>
      <c r="C52" s="41"/>
      <c r="D52" s="95"/>
      <c r="E52" s="41"/>
      <c r="F52" s="94"/>
      <c r="G52" s="94"/>
      <c r="H52" s="94"/>
      <c r="J52" s="332"/>
    </row>
    <row r="53" spans="2:10" ht="15">
      <c r="B53" s="94"/>
      <c r="C53" s="41"/>
      <c r="D53" s="95"/>
      <c r="E53" s="41"/>
      <c r="F53" s="94"/>
      <c r="G53" s="94"/>
      <c r="H53" s="94"/>
      <c r="J53" s="332"/>
    </row>
    <row r="54" spans="2:10" ht="15">
      <c r="B54" s="94"/>
      <c r="C54" s="41"/>
      <c r="D54" s="95"/>
      <c r="E54" s="41"/>
      <c r="F54" s="94"/>
      <c r="G54" s="94"/>
      <c r="H54" s="94"/>
      <c r="J54" s="332"/>
    </row>
    <row r="55" spans="2:10" ht="15">
      <c r="B55" s="94"/>
      <c r="C55" s="41"/>
      <c r="D55" s="95"/>
      <c r="E55" s="41"/>
      <c r="F55" s="94"/>
      <c r="G55" s="94"/>
      <c r="H55" s="94"/>
      <c r="J55" s="332"/>
    </row>
    <row r="56" spans="2:10" ht="15">
      <c r="B56" s="94"/>
      <c r="F56" s="94"/>
      <c r="G56" s="94"/>
      <c r="H56" s="94"/>
      <c r="J56" s="332"/>
    </row>
    <row r="57" spans="2:10" ht="15">
      <c r="B57" s="94"/>
      <c r="F57" s="94"/>
      <c r="G57" s="94"/>
      <c r="H57" s="94"/>
      <c r="J57" s="332"/>
    </row>
    <row r="58" spans="2:10" ht="15">
      <c r="B58" s="94"/>
      <c r="F58" s="94"/>
      <c r="G58" s="94"/>
      <c r="H58" s="94"/>
      <c r="J58" s="332"/>
    </row>
    <row r="59" spans="2:10" ht="15">
      <c r="B59" s="94"/>
      <c r="C59" s="41"/>
      <c r="D59" s="95"/>
      <c r="E59" s="41"/>
      <c r="F59" s="94"/>
      <c r="G59" s="94"/>
      <c r="H59" s="94"/>
      <c r="J59" s="332"/>
    </row>
    <row r="60" spans="2:10" ht="15">
      <c r="B60" s="94"/>
      <c r="C60" s="41"/>
      <c r="D60" s="95"/>
      <c r="E60" s="41"/>
      <c r="F60" s="94"/>
      <c r="G60" s="94"/>
      <c r="H60" s="94"/>
      <c r="J60" s="332"/>
    </row>
    <row r="61" spans="2:10" ht="15">
      <c r="B61" s="94"/>
      <c r="C61" s="41"/>
      <c r="D61" s="95"/>
      <c r="E61" s="41"/>
      <c r="F61" s="94"/>
      <c r="G61" s="94"/>
      <c r="H61" s="94"/>
      <c r="J61" s="332"/>
    </row>
    <row r="62" spans="2:10" ht="15">
      <c r="B62" s="94"/>
      <c r="C62" s="41"/>
      <c r="D62" s="95"/>
      <c r="E62" s="41"/>
      <c r="F62" s="94"/>
      <c r="G62" s="94"/>
      <c r="H62" s="94"/>
      <c r="J62" s="332"/>
    </row>
    <row r="63" ht="15">
      <c r="J63" s="332"/>
    </row>
    <row r="64" ht="15">
      <c r="J64" s="332"/>
    </row>
    <row r="65" ht="15">
      <c r="J65" s="332"/>
    </row>
    <row r="66" ht="15">
      <c r="J66" s="332"/>
    </row>
    <row r="67" ht="15">
      <c r="J67" s="332"/>
    </row>
    <row r="68" ht="15">
      <c r="J68" s="332"/>
    </row>
    <row r="69" ht="15">
      <c r="J69" s="332"/>
    </row>
    <row r="70" ht="15">
      <c r="J70" s="332"/>
    </row>
    <row r="71" ht="15">
      <c r="J71" s="332"/>
    </row>
    <row r="72" ht="15">
      <c r="J72" s="332"/>
    </row>
    <row r="73" ht="15">
      <c r="J73" s="332"/>
    </row>
    <row r="74" ht="15">
      <c r="J74" s="332"/>
    </row>
    <row r="75" ht="15">
      <c r="J75" s="332"/>
    </row>
    <row r="76" ht="15">
      <c r="J76" s="332"/>
    </row>
    <row r="77" ht="15">
      <c r="J77" s="332"/>
    </row>
    <row r="78" ht="15">
      <c r="J78" s="332"/>
    </row>
    <row r="79" ht="15">
      <c r="J79" s="332"/>
    </row>
    <row r="80" ht="15">
      <c r="J80" s="332"/>
    </row>
    <row r="81" ht="15">
      <c r="J81" s="332"/>
    </row>
    <row r="82" ht="15">
      <c r="J82" s="332"/>
    </row>
    <row r="83" ht="15">
      <c r="J83" s="332"/>
    </row>
    <row r="84" ht="15">
      <c r="J84" s="332"/>
    </row>
    <row r="85" ht="15">
      <c r="J85" s="332"/>
    </row>
    <row r="86" ht="15">
      <c r="J86" s="332"/>
    </row>
    <row r="87" ht="15">
      <c r="J87" s="332"/>
    </row>
    <row r="88" ht="15">
      <c r="J88" s="332"/>
    </row>
    <row r="89" ht="15">
      <c r="J89" s="332"/>
    </row>
    <row r="90" ht="15">
      <c r="J90" s="332"/>
    </row>
    <row r="91" ht="15">
      <c r="J91" s="332"/>
    </row>
    <row r="92" ht="15">
      <c r="J92" s="332"/>
    </row>
    <row r="93" ht="15">
      <c r="J93" s="332"/>
    </row>
    <row r="94" ht="15">
      <c r="J94" s="332"/>
    </row>
    <row r="95" ht="15">
      <c r="J95" s="332"/>
    </row>
    <row r="96" ht="15">
      <c r="J96" s="332"/>
    </row>
    <row r="97" ht="15">
      <c r="J97" s="332"/>
    </row>
    <row r="98" ht="15">
      <c r="J98" s="332"/>
    </row>
  </sheetData>
  <sheetProtection/>
  <mergeCells count="24">
    <mergeCell ref="B46:C46"/>
    <mergeCell ref="E46:H46"/>
    <mergeCell ref="L7:L8"/>
    <mergeCell ref="E7:E8"/>
    <mergeCell ref="F7:G7"/>
    <mergeCell ref="H7:H8"/>
    <mergeCell ref="C7:C8"/>
    <mergeCell ref="C44:F44"/>
    <mergeCell ref="O7:O8"/>
    <mergeCell ref="D7:D8"/>
    <mergeCell ref="T7:T8"/>
    <mergeCell ref="P7:P8"/>
    <mergeCell ref="Q7:Q8"/>
    <mergeCell ref="R7:R8"/>
    <mergeCell ref="S7:S8"/>
    <mergeCell ref="I7:I8"/>
    <mergeCell ref="J7:J8"/>
    <mergeCell ref="K7:K8"/>
    <mergeCell ref="M7:M8"/>
    <mergeCell ref="N7:N8"/>
    <mergeCell ref="B3:C3"/>
    <mergeCell ref="B2:C2"/>
    <mergeCell ref="B5:H5"/>
    <mergeCell ref="B7:B8"/>
  </mergeCells>
  <printOptions/>
  <pageMargins left="0.75" right="0.75" top="1" bottom="1" header="0.5" footer="0.5"/>
  <pageSetup fitToHeight="1" fitToWidth="1" horizontalDpi="600" verticalDpi="600" orientation="portrait" scale="46"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B2:R43"/>
  <sheetViews>
    <sheetView zoomScale="75" zoomScaleNormal="75" zoomScaleSheetLayoutView="86" zoomScalePageLayoutView="0" workbookViewId="0" topLeftCell="A7">
      <selection activeCell="F30" sqref="F30"/>
    </sheetView>
  </sheetViews>
  <sheetFormatPr defaultColWidth="9.140625" defaultRowHeight="12.75"/>
  <cols>
    <col min="1" max="1" width="7.7109375" style="32" customWidth="1"/>
    <col min="2" max="2" width="9.140625" style="32" customWidth="1"/>
    <col min="3" max="3" width="58.7109375" style="32" customWidth="1"/>
    <col min="4" max="4" width="41.7109375" style="32" bestFit="1" customWidth="1"/>
    <col min="5" max="5" width="43.57421875" style="32" bestFit="1" customWidth="1"/>
    <col min="6" max="6" width="35.00390625" style="32" customWidth="1"/>
    <col min="7" max="7" width="14.7109375" style="32" customWidth="1"/>
    <col min="8" max="8" width="15.8515625" style="32" customWidth="1"/>
    <col min="9" max="9" width="12.28125" style="32" customWidth="1"/>
    <col min="10" max="10" width="13.421875" style="32" customWidth="1"/>
    <col min="11" max="11" width="11.28125" style="32" customWidth="1"/>
    <col min="12" max="12" width="12.421875" style="32" customWidth="1"/>
    <col min="13" max="13" width="14.421875" style="32" customWidth="1"/>
    <col min="14" max="14" width="15.140625" style="32" customWidth="1"/>
    <col min="15" max="15" width="11.28125" style="32" customWidth="1"/>
    <col min="16" max="16" width="13.140625" style="32" customWidth="1"/>
    <col min="17" max="17" width="13.00390625" style="32" customWidth="1"/>
    <col min="18" max="18" width="14.140625" style="32" customWidth="1"/>
    <col min="19" max="19" width="26.57421875" style="32" customWidth="1"/>
    <col min="20" max="16384" width="9.140625" style="32" customWidth="1"/>
  </cols>
  <sheetData>
    <row r="2" ht="15.75">
      <c r="F2" s="85" t="s">
        <v>643</v>
      </c>
    </row>
    <row r="3" spans="2:3" s="55" customFormat="1" ht="15.75">
      <c r="B3" s="55" t="s">
        <v>754</v>
      </c>
      <c r="C3" s="32" t="s">
        <v>753</v>
      </c>
    </row>
    <row r="4" spans="2:3" s="55" customFormat="1" ht="15.75">
      <c r="B4" s="55" t="s">
        <v>755</v>
      </c>
      <c r="C4" s="56" t="s">
        <v>756</v>
      </c>
    </row>
    <row r="7" spans="2:8" ht="18">
      <c r="B7" s="500" t="s">
        <v>61</v>
      </c>
      <c r="C7" s="500"/>
      <c r="D7" s="500"/>
      <c r="E7" s="500"/>
      <c r="F7" s="500"/>
      <c r="G7" s="101"/>
      <c r="H7" s="101"/>
    </row>
    <row r="8" spans="3:7" ht="16.5" customHeight="1" thickBot="1">
      <c r="C8" s="100"/>
      <c r="D8" s="100"/>
      <c r="E8" s="100"/>
      <c r="F8" s="100"/>
      <c r="G8" s="55"/>
    </row>
    <row r="9" spans="2:18" ht="25.5" customHeight="1">
      <c r="B9" s="460" t="s">
        <v>14</v>
      </c>
      <c r="C9" s="464" t="s">
        <v>201</v>
      </c>
      <c r="D9" s="466" t="s">
        <v>148</v>
      </c>
      <c r="E9" s="466" t="s">
        <v>147</v>
      </c>
      <c r="F9" s="502" t="s">
        <v>650</v>
      </c>
      <c r="G9" s="102"/>
      <c r="H9" s="102"/>
      <c r="I9" s="484"/>
      <c r="J9" s="485"/>
      <c r="K9" s="484"/>
      <c r="L9" s="485"/>
      <c r="M9" s="484"/>
      <c r="N9" s="485"/>
      <c r="O9" s="484"/>
      <c r="P9" s="485"/>
      <c r="Q9" s="485"/>
      <c r="R9" s="485"/>
    </row>
    <row r="10" spans="2:18" ht="36.75" customHeight="1" thickBot="1">
      <c r="B10" s="482"/>
      <c r="C10" s="470"/>
      <c r="D10" s="467"/>
      <c r="E10" s="467"/>
      <c r="F10" s="503"/>
      <c r="G10" s="103"/>
      <c r="H10" s="102"/>
      <c r="I10" s="484"/>
      <c r="J10" s="484"/>
      <c r="K10" s="484"/>
      <c r="L10" s="484"/>
      <c r="M10" s="484"/>
      <c r="N10" s="485"/>
      <c r="O10" s="484"/>
      <c r="P10" s="485"/>
      <c r="Q10" s="485"/>
      <c r="R10" s="485"/>
    </row>
    <row r="11" spans="2:18" s="48" customFormat="1" ht="36.75" customHeight="1">
      <c r="B11" s="104"/>
      <c r="C11" s="96" t="s">
        <v>833</v>
      </c>
      <c r="D11" s="105">
        <v>209</v>
      </c>
      <c r="E11" s="105">
        <v>22</v>
      </c>
      <c r="F11" s="106"/>
      <c r="G11" s="107"/>
      <c r="H11" s="107"/>
      <c r="I11" s="108"/>
      <c r="J11" s="108"/>
      <c r="K11" s="108"/>
      <c r="L11" s="108"/>
      <c r="M11" s="108"/>
      <c r="N11" s="91"/>
      <c r="O11" s="108"/>
      <c r="P11" s="91"/>
      <c r="Q11" s="91"/>
      <c r="R11" s="91"/>
    </row>
    <row r="12" spans="2:6" s="48" customFormat="1" ht="18">
      <c r="B12" s="109"/>
      <c r="C12" s="110" t="s">
        <v>41</v>
      </c>
      <c r="D12" s="111"/>
      <c r="E12" s="111"/>
      <c r="F12" s="112"/>
    </row>
    <row r="13" spans="2:6" s="48" customFormat="1" ht="18">
      <c r="B13" s="109"/>
      <c r="C13" s="113"/>
      <c r="D13" s="111"/>
      <c r="E13" s="111"/>
      <c r="F13" s="112"/>
    </row>
    <row r="14" spans="2:6" s="48" customFormat="1" ht="18">
      <c r="B14" s="109"/>
      <c r="C14" s="113"/>
      <c r="D14" s="111"/>
      <c r="E14" s="111"/>
      <c r="F14" s="112"/>
    </row>
    <row r="15" spans="2:6" s="48" customFormat="1" ht="18">
      <c r="B15" s="109"/>
      <c r="C15" s="113"/>
      <c r="D15" s="111"/>
      <c r="E15" s="111"/>
      <c r="F15" s="112"/>
    </row>
    <row r="16" spans="2:6" s="48" customFormat="1" ht="18">
      <c r="B16" s="109"/>
      <c r="C16" s="113"/>
      <c r="D16" s="111"/>
      <c r="E16" s="111"/>
      <c r="F16" s="112"/>
    </row>
    <row r="17" spans="2:6" s="48" customFormat="1" ht="17.25" customHeight="1">
      <c r="B17" s="77"/>
      <c r="C17" s="113"/>
      <c r="D17" s="111"/>
      <c r="E17" s="111"/>
      <c r="F17" s="112"/>
    </row>
    <row r="18" spans="2:6" s="48" customFormat="1" ht="17.25" customHeight="1">
      <c r="B18" s="77"/>
      <c r="C18" s="113"/>
      <c r="D18" s="111"/>
      <c r="E18" s="111"/>
      <c r="F18" s="112"/>
    </row>
    <row r="19" spans="2:6" s="48" customFormat="1" ht="17.25" customHeight="1">
      <c r="B19" s="77"/>
      <c r="C19" s="113"/>
      <c r="D19" s="111"/>
      <c r="E19" s="111"/>
      <c r="F19" s="112"/>
    </row>
    <row r="20" spans="2:6" s="48" customFormat="1" ht="18">
      <c r="B20" s="109"/>
      <c r="C20" s="110"/>
      <c r="D20" s="111"/>
      <c r="E20" s="111"/>
      <c r="F20" s="112"/>
    </row>
    <row r="21" spans="2:6" s="48" customFormat="1" ht="25.5" customHeight="1">
      <c r="B21" s="109"/>
      <c r="C21" s="114"/>
      <c r="D21" s="111"/>
      <c r="E21" s="111"/>
      <c r="F21" s="112"/>
    </row>
    <row r="22" spans="2:6" s="48" customFormat="1" ht="18">
      <c r="B22" s="109"/>
      <c r="C22" s="114"/>
      <c r="D22" s="111"/>
      <c r="E22" s="314"/>
      <c r="F22" s="112"/>
    </row>
    <row r="23" spans="2:6" s="48" customFormat="1" ht="18">
      <c r="B23" s="109"/>
      <c r="C23" s="114"/>
      <c r="D23" s="111"/>
      <c r="E23" s="314"/>
      <c r="F23" s="112"/>
    </row>
    <row r="24" spans="2:6" s="48" customFormat="1" ht="18">
      <c r="B24" s="109"/>
      <c r="C24" s="114"/>
      <c r="D24" s="111"/>
      <c r="E24" s="314"/>
      <c r="F24" s="112"/>
    </row>
    <row r="25" spans="2:6" s="48" customFormat="1" ht="18">
      <c r="B25" s="109"/>
      <c r="C25" s="114"/>
      <c r="D25" s="111"/>
      <c r="E25" s="314"/>
      <c r="F25" s="112"/>
    </row>
    <row r="26" spans="2:6" s="48" customFormat="1" ht="18">
      <c r="B26" s="109"/>
      <c r="C26" s="114"/>
      <c r="D26" s="111"/>
      <c r="E26" s="314"/>
      <c r="F26" s="112"/>
    </row>
    <row r="27" spans="2:6" s="48" customFormat="1" ht="18">
      <c r="B27" s="109"/>
      <c r="C27" s="114"/>
      <c r="D27" s="111"/>
      <c r="E27" s="111"/>
      <c r="F27" s="112"/>
    </row>
    <row r="28" spans="2:6" s="48" customFormat="1" ht="18">
      <c r="B28" s="109"/>
      <c r="C28" s="114"/>
      <c r="D28" s="111"/>
      <c r="E28" s="111"/>
      <c r="F28" s="112"/>
    </row>
    <row r="29" spans="2:6" s="48" customFormat="1" ht="18">
      <c r="B29" s="109"/>
      <c r="C29" s="114"/>
      <c r="D29" s="111"/>
      <c r="E29" s="111"/>
      <c r="F29" s="112"/>
    </row>
    <row r="30" spans="2:6" s="48" customFormat="1" ht="18">
      <c r="B30" s="109"/>
      <c r="C30" s="114"/>
      <c r="D30" s="111"/>
      <c r="E30" s="111"/>
      <c r="F30" s="112"/>
    </row>
    <row r="31" spans="2:6" s="48" customFormat="1" ht="18">
      <c r="B31" s="109"/>
      <c r="C31" s="114"/>
      <c r="D31" s="111"/>
      <c r="E31" s="111"/>
      <c r="F31" s="112"/>
    </row>
    <row r="32" spans="2:6" s="101" customFormat="1" ht="36.75" customHeight="1" thickBot="1">
      <c r="B32" s="115"/>
      <c r="C32" s="116" t="s">
        <v>834</v>
      </c>
      <c r="D32" s="117">
        <v>209</v>
      </c>
      <c r="E32" s="117">
        <v>22</v>
      </c>
      <c r="F32" s="118"/>
    </row>
    <row r="33" spans="2:3" s="48" customFormat="1" ht="18">
      <c r="B33" s="119"/>
      <c r="C33" s="120"/>
    </row>
    <row r="34" s="48" customFormat="1" ht="18"/>
    <row r="35" s="48" customFormat="1" ht="18">
      <c r="C35" s="48" t="s">
        <v>659</v>
      </c>
    </row>
    <row r="36" s="48" customFormat="1" ht="18">
      <c r="C36" s="48" t="s">
        <v>660</v>
      </c>
    </row>
    <row r="37" s="48" customFormat="1" ht="18"/>
    <row r="38" s="48" customFormat="1" ht="18.75" customHeight="1"/>
    <row r="39" spans="3:7" s="48" customFormat="1" ht="18">
      <c r="C39" s="121" t="str">
        <f>'Биланс успеха'!B89</f>
        <v>Датум: 29. aприл  2021. године</v>
      </c>
      <c r="E39" s="501" t="s">
        <v>655</v>
      </c>
      <c r="F39" s="501"/>
      <c r="G39" s="501"/>
    </row>
    <row r="40" ht="18">
      <c r="D40" s="86" t="s">
        <v>76</v>
      </c>
    </row>
    <row r="43" ht="15">
      <c r="K43" s="32" t="s">
        <v>656</v>
      </c>
    </row>
  </sheetData>
  <sheetProtection/>
  <mergeCells count="17">
    <mergeCell ref="R9:R10"/>
    <mergeCell ref="K9:K10"/>
    <mergeCell ref="L9:L10"/>
    <mergeCell ref="M9:M10"/>
    <mergeCell ref="N9:N10"/>
    <mergeCell ref="Q9:Q10"/>
    <mergeCell ref="O9:O10"/>
    <mergeCell ref="P9:P10"/>
    <mergeCell ref="B7:F7"/>
    <mergeCell ref="E39:G39"/>
    <mergeCell ref="I9:I10"/>
    <mergeCell ref="J9:J10"/>
    <mergeCell ref="B9:B10"/>
    <mergeCell ref="C9:C10"/>
    <mergeCell ref="D9:D10"/>
    <mergeCell ref="E9:E10"/>
    <mergeCell ref="F9:F10"/>
  </mergeCells>
  <printOptions/>
  <pageMargins left="0.47" right="0.38" top="1" bottom="1" header="0.5" footer="0.5"/>
  <pageSetup fitToHeight="1" fitToWidth="1" horizontalDpi="300" verticalDpi="300" orientation="landscape" scale="62"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B3:J55"/>
  <sheetViews>
    <sheetView tabSelected="1" zoomScale="75" zoomScaleNormal="75" zoomScalePageLayoutView="0" workbookViewId="0" topLeftCell="A1">
      <selection activeCell="I19" sqref="I19"/>
    </sheetView>
  </sheetViews>
  <sheetFormatPr defaultColWidth="9.140625" defaultRowHeight="12.75"/>
  <cols>
    <col min="1" max="1" width="19.421875" style="32" customWidth="1"/>
    <col min="2" max="7" width="30.140625" style="32" customWidth="1"/>
    <col min="8" max="8" width="18.8515625" style="32" customWidth="1"/>
    <col min="9" max="9" width="15.57421875" style="32" customWidth="1"/>
    <col min="10" max="16384" width="9.140625" style="32" customWidth="1"/>
  </cols>
  <sheetData>
    <row r="2" ht="17.25" customHeight="1"/>
    <row r="3" spans="2:7" ht="15.75">
      <c r="B3" s="55" t="s">
        <v>754</v>
      </c>
      <c r="C3" s="32" t="s">
        <v>753</v>
      </c>
      <c r="D3" s="55"/>
      <c r="E3" s="55"/>
      <c r="F3" s="55"/>
      <c r="G3" s="85" t="s">
        <v>641</v>
      </c>
    </row>
    <row r="4" spans="2:6" ht="15.75">
      <c r="B4" s="55" t="s">
        <v>755</v>
      </c>
      <c r="C4" s="56" t="s">
        <v>756</v>
      </c>
      <c r="D4" s="55"/>
      <c r="E4" s="55"/>
      <c r="F4" s="55"/>
    </row>
    <row r="7" spans="2:9" ht="22.5" customHeight="1">
      <c r="B7" s="506" t="s">
        <v>620</v>
      </c>
      <c r="C7" s="506"/>
      <c r="D7" s="506"/>
      <c r="E7" s="506"/>
      <c r="F7" s="506"/>
      <c r="G7" s="506"/>
      <c r="H7" s="55"/>
      <c r="I7" s="55"/>
    </row>
    <row r="8" spans="7:9" ht="15.75">
      <c r="G8" s="76"/>
      <c r="H8" s="76"/>
      <c r="I8" s="76"/>
    </row>
    <row r="9" ht="15.75" thickBot="1">
      <c r="G9" s="57" t="s">
        <v>8</v>
      </c>
    </row>
    <row r="10" spans="2:10" s="48" customFormat="1" ht="18" customHeight="1">
      <c r="B10" s="509" t="s">
        <v>911</v>
      </c>
      <c r="C10" s="510"/>
      <c r="D10" s="510"/>
      <c r="E10" s="510"/>
      <c r="F10" s="510"/>
      <c r="G10" s="511"/>
      <c r="J10" s="126"/>
    </row>
    <row r="11" spans="2:7" s="48" customFormat="1" ht="21.75" customHeight="1">
      <c r="B11" s="512"/>
      <c r="C11" s="513"/>
      <c r="D11" s="513"/>
      <c r="E11" s="513"/>
      <c r="F11" s="513"/>
      <c r="G11" s="514"/>
    </row>
    <row r="12" spans="2:7" s="48" customFormat="1" ht="54.75" customHeight="1">
      <c r="B12" s="127" t="s">
        <v>624</v>
      </c>
      <c r="C12" s="124" t="s">
        <v>68</v>
      </c>
      <c r="D12" s="124" t="s">
        <v>621</v>
      </c>
      <c r="E12" s="124" t="s">
        <v>622</v>
      </c>
      <c r="F12" s="124" t="s">
        <v>627</v>
      </c>
      <c r="G12" s="128" t="s">
        <v>661</v>
      </c>
    </row>
    <row r="13" spans="2:7" s="48" customFormat="1" ht="17.25" customHeight="1">
      <c r="B13" s="70"/>
      <c r="C13" s="124">
        <v>1</v>
      </c>
      <c r="D13" s="124">
        <v>2</v>
      </c>
      <c r="E13" s="124">
        <v>3</v>
      </c>
      <c r="F13" s="124" t="s">
        <v>628</v>
      </c>
      <c r="G13" s="128">
        <v>5</v>
      </c>
    </row>
    <row r="14" spans="2:7" s="48" customFormat="1" ht="33" customHeight="1">
      <c r="B14" s="129" t="s">
        <v>623</v>
      </c>
      <c r="C14" s="130"/>
      <c r="D14" s="44"/>
      <c r="E14" s="131"/>
      <c r="F14" s="44"/>
      <c r="G14" s="132"/>
    </row>
    <row r="15" spans="2:7" s="48" customFormat="1" ht="33" customHeight="1">
      <c r="B15" s="133" t="s">
        <v>651</v>
      </c>
      <c r="C15" s="130"/>
      <c r="D15" s="44"/>
      <c r="E15" s="131"/>
      <c r="F15" s="44"/>
      <c r="G15" s="132"/>
    </row>
    <row r="16" spans="2:7" s="48" customFormat="1" ht="33" customHeight="1" thickBot="1">
      <c r="B16" s="134" t="s">
        <v>629</v>
      </c>
      <c r="C16" s="135"/>
      <c r="D16" s="98"/>
      <c r="E16" s="136"/>
      <c r="F16" s="98"/>
      <c r="G16" s="137"/>
    </row>
    <row r="17" spans="2:7" s="48" customFormat="1" ht="42.75" customHeight="1" thickBot="1">
      <c r="B17" s="138"/>
      <c r="C17" s="139"/>
      <c r="D17" s="140"/>
      <c r="E17" s="94"/>
      <c r="F17" s="141" t="s">
        <v>8</v>
      </c>
      <c r="G17" s="141"/>
    </row>
    <row r="18" spans="2:7" s="48" customFormat="1" ht="33" customHeight="1">
      <c r="B18" s="504" t="s">
        <v>912</v>
      </c>
      <c r="C18" s="469"/>
      <c r="D18" s="469"/>
      <c r="E18" s="469"/>
      <c r="F18" s="495"/>
      <c r="G18" s="142"/>
    </row>
    <row r="19" spans="2:7" s="48" customFormat="1" ht="18">
      <c r="B19" s="62"/>
      <c r="C19" s="124" t="s">
        <v>662</v>
      </c>
      <c r="D19" s="124" t="s">
        <v>663</v>
      </c>
      <c r="E19" s="124" t="s">
        <v>664</v>
      </c>
      <c r="F19" s="143" t="s">
        <v>665</v>
      </c>
      <c r="G19" s="33"/>
    </row>
    <row r="20" spans="2:7" s="48" customFormat="1" ht="33" customHeight="1">
      <c r="B20" s="129" t="s">
        <v>623</v>
      </c>
      <c r="C20" s="44"/>
      <c r="D20" s="44"/>
      <c r="E20" s="44"/>
      <c r="F20" s="144"/>
      <c r="G20" s="32"/>
    </row>
    <row r="21" spans="2:6" ht="33" customHeight="1">
      <c r="B21" s="145" t="s">
        <v>651</v>
      </c>
      <c r="C21" s="131"/>
      <c r="D21" s="131"/>
      <c r="E21" s="146"/>
      <c r="F21" s="147"/>
    </row>
    <row r="22" spans="2:6" ht="33" customHeight="1" thickBot="1">
      <c r="B22" s="134" t="s">
        <v>629</v>
      </c>
      <c r="C22" s="136"/>
      <c r="D22" s="148"/>
      <c r="E22" s="149"/>
      <c r="F22" s="150"/>
    </row>
    <row r="23" ht="33" customHeight="1" thickBot="1">
      <c r="G23" s="57" t="s">
        <v>8</v>
      </c>
    </row>
    <row r="24" spans="2:7" ht="33" customHeight="1">
      <c r="B24" s="504" t="s">
        <v>913</v>
      </c>
      <c r="C24" s="469"/>
      <c r="D24" s="469"/>
      <c r="E24" s="469"/>
      <c r="F24" s="469"/>
      <c r="G24" s="495"/>
    </row>
    <row r="25" spans="2:7" ht="47.25" customHeight="1">
      <c r="B25" s="129" t="s">
        <v>624</v>
      </c>
      <c r="C25" s="124" t="s">
        <v>68</v>
      </c>
      <c r="D25" s="124" t="s">
        <v>621</v>
      </c>
      <c r="E25" s="124" t="s">
        <v>622</v>
      </c>
      <c r="F25" s="124" t="s">
        <v>627</v>
      </c>
      <c r="G25" s="128" t="s">
        <v>731</v>
      </c>
    </row>
    <row r="26" spans="2:7" ht="17.25" customHeight="1">
      <c r="B26" s="507" t="s">
        <v>623</v>
      </c>
      <c r="C26" s="124">
        <v>1</v>
      </c>
      <c r="D26" s="124">
        <v>2</v>
      </c>
      <c r="E26" s="124">
        <v>3</v>
      </c>
      <c r="F26" s="124" t="s">
        <v>628</v>
      </c>
      <c r="G26" s="128">
        <v>5</v>
      </c>
    </row>
    <row r="27" spans="2:7" ht="33" customHeight="1">
      <c r="B27" s="508"/>
      <c r="C27" s="44"/>
      <c r="D27" s="44"/>
      <c r="E27" s="44"/>
      <c r="F27" s="44"/>
      <c r="G27" s="151"/>
    </row>
    <row r="28" spans="2:7" ht="33" customHeight="1">
      <c r="B28" s="145" t="s">
        <v>651</v>
      </c>
      <c r="C28" s="146"/>
      <c r="D28" s="146"/>
      <c r="E28" s="146"/>
      <c r="F28" s="146"/>
      <c r="G28" s="152"/>
    </row>
    <row r="29" spans="2:7" ht="33" customHeight="1" thickBot="1">
      <c r="B29" s="134" t="s">
        <v>629</v>
      </c>
      <c r="C29" s="136"/>
      <c r="D29" s="136"/>
      <c r="E29" s="136"/>
      <c r="F29" s="136"/>
      <c r="G29" s="137"/>
    </row>
    <row r="30" ht="33" customHeight="1" thickBot="1">
      <c r="G30" s="57" t="s">
        <v>8</v>
      </c>
    </row>
    <row r="31" spans="2:7" ht="33" customHeight="1">
      <c r="B31" s="504" t="s">
        <v>914</v>
      </c>
      <c r="C31" s="469"/>
      <c r="D31" s="469"/>
      <c r="E31" s="469"/>
      <c r="F31" s="469"/>
      <c r="G31" s="495"/>
    </row>
    <row r="32" spans="2:7" ht="47.25" customHeight="1">
      <c r="B32" s="62" t="s">
        <v>624</v>
      </c>
      <c r="C32" s="124" t="s">
        <v>68</v>
      </c>
      <c r="D32" s="124" t="s">
        <v>621</v>
      </c>
      <c r="E32" s="124" t="s">
        <v>622</v>
      </c>
      <c r="F32" s="124" t="s">
        <v>627</v>
      </c>
      <c r="G32" s="128" t="s">
        <v>726</v>
      </c>
    </row>
    <row r="33" spans="2:7" ht="17.25" customHeight="1">
      <c r="B33" s="507" t="s">
        <v>623</v>
      </c>
      <c r="C33" s="124">
        <v>1</v>
      </c>
      <c r="D33" s="124">
        <v>2</v>
      </c>
      <c r="E33" s="124">
        <v>3</v>
      </c>
      <c r="F33" s="124" t="s">
        <v>628</v>
      </c>
      <c r="G33" s="128">
        <v>5</v>
      </c>
    </row>
    <row r="34" spans="2:7" ht="33" customHeight="1">
      <c r="B34" s="508"/>
      <c r="C34" s="44"/>
      <c r="D34" s="44"/>
      <c r="E34" s="44"/>
      <c r="F34" s="44"/>
      <c r="G34" s="151"/>
    </row>
    <row r="35" spans="2:7" ht="33" customHeight="1">
      <c r="B35" s="133" t="s">
        <v>651</v>
      </c>
      <c r="C35" s="131"/>
      <c r="D35" s="131"/>
      <c r="E35" s="131"/>
      <c r="F35" s="146"/>
      <c r="G35" s="152"/>
    </row>
    <row r="36" spans="2:7" ht="33" customHeight="1" thickBot="1">
      <c r="B36" s="153" t="s">
        <v>629</v>
      </c>
      <c r="C36" s="154"/>
      <c r="D36" s="154"/>
      <c r="E36" s="154"/>
      <c r="F36" s="136"/>
      <c r="G36" s="137"/>
    </row>
    <row r="37" ht="33" customHeight="1" thickBot="1">
      <c r="G37" s="57" t="s">
        <v>8</v>
      </c>
    </row>
    <row r="38" spans="2:7" ht="33" customHeight="1">
      <c r="B38" s="504" t="s">
        <v>915</v>
      </c>
      <c r="C38" s="469"/>
      <c r="D38" s="469"/>
      <c r="E38" s="469"/>
      <c r="F38" s="469"/>
      <c r="G38" s="495"/>
    </row>
    <row r="39" spans="2:7" ht="43.5" customHeight="1">
      <c r="B39" s="62" t="s">
        <v>624</v>
      </c>
      <c r="C39" s="124" t="s">
        <v>68</v>
      </c>
      <c r="D39" s="124" t="s">
        <v>621</v>
      </c>
      <c r="E39" s="124" t="s">
        <v>622</v>
      </c>
      <c r="F39" s="124" t="s">
        <v>627</v>
      </c>
      <c r="G39" s="128" t="s">
        <v>727</v>
      </c>
    </row>
    <row r="40" spans="2:7" ht="17.25" customHeight="1">
      <c r="B40" s="507" t="s">
        <v>623</v>
      </c>
      <c r="C40" s="124">
        <v>1</v>
      </c>
      <c r="D40" s="124">
        <v>2</v>
      </c>
      <c r="E40" s="124">
        <v>3</v>
      </c>
      <c r="F40" s="124" t="s">
        <v>628</v>
      </c>
      <c r="G40" s="128">
        <v>5</v>
      </c>
    </row>
    <row r="41" spans="2:7" ht="33" customHeight="1">
      <c r="B41" s="508"/>
      <c r="C41" s="44"/>
      <c r="D41" s="44"/>
      <c r="E41" s="44"/>
      <c r="F41" s="44"/>
      <c r="G41" s="151"/>
    </row>
    <row r="42" spans="2:7" ht="33" customHeight="1">
      <c r="B42" s="133" t="s">
        <v>619</v>
      </c>
      <c r="C42" s="146"/>
      <c r="D42" s="146"/>
      <c r="E42" s="146"/>
      <c r="F42" s="146"/>
      <c r="G42" s="152"/>
    </row>
    <row r="43" spans="2:7" ht="33" customHeight="1" thickBot="1">
      <c r="B43" s="153" t="s">
        <v>629</v>
      </c>
      <c r="C43" s="136"/>
      <c r="D43" s="136"/>
      <c r="E43" s="136"/>
      <c r="F43" s="136"/>
      <c r="G43" s="137"/>
    </row>
    <row r="44" ht="33" customHeight="1" thickBot="1">
      <c r="G44" s="57" t="s">
        <v>8</v>
      </c>
    </row>
    <row r="45" spans="2:7" ht="33" customHeight="1">
      <c r="B45" s="504" t="s">
        <v>916</v>
      </c>
      <c r="C45" s="469"/>
      <c r="D45" s="469"/>
      <c r="E45" s="469"/>
      <c r="F45" s="469"/>
      <c r="G45" s="495"/>
    </row>
    <row r="46" spans="2:7" ht="44.25" customHeight="1">
      <c r="B46" s="62" t="s">
        <v>624</v>
      </c>
      <c r="C46" s="124" t="s">
        <v>68</v>
      </c>
      <c r="D46" s="124" t="s">
        <v>621</v>
      </c>
      <c r="E46" s="124" t="s">
        <v>622</v>
      </c>
      <c r="F46" s="124" t="s">
        <v>627</v>
      </c>
      <c r="G46" s="128" t="s">
        <v>728</v>
      </c>
    </row>
    <row r="47" spans="2:7" ht="17.25" customHeight="1">
      <c r="B47" s="507" t="s">
        <v>623</v>
      </c>
      <c r="C47" s="124">
        <v>1</v>
      </c>
      <c r="D47" s="124">
        <v>2</v>
      </c>
      <c r="E47" s="124">
        <v>3</v>
      </c>
      <c r="F47" s="124" t="s">
        <v>628</v>
      </c>
      <c r="G47" s="128">
        <v>5</v>
      </c>
    </row>
    <row r="48" spans="2:7" ht="33" customHeight="1">
      <c r="B48" s="508"/>
      <c r="C48" s="44"/>
      <c r="D48" s="44"/>
      <c r="E48" s="44"/>
      <c r="F48" s="44"/>
      <c r="G48" s="151"/>
    </row>
    <row r="49" spans="2:7" ht="33" customHeight="1">
      <c r="B49" s="145" t="s">
        <v>651</v>
      </c>
      <c r="C49" s="146"/>
      <c r="D49" s="131"/>
      <c r="E49" s="146"/>
      <c r="F49" s="131"/>
      <c r="G49" s="152"/>
    </row>
    <row r="50" spans="2:7" ht="33" customHeight="1" thickBot="1">
      <c r="B50" s="134" t="s">
        <v>629</v>
      </c>
      <c r="C50" s="136"/>
      <c r="D50" s="154"/>
      <c r="E50" s="136"/>
      <c r="F50" s="154"/>
      <c r="G50" s="137"/>
    </row>
    <row r="51" ht="33" customHeight="1">
      <c r="B51" s="51"/>
    </row>
    <row r="52" spans="2:7" ht="18.75" customHeight="1">
      <c r="B52" s="505" t="s">
        <v>652</v>
      </c>
      <c r="C52" s="505"/>
      <c r="D52" s="505"/>
      <c r="E52" s="505"/>
      <c r="F52" s="505"/>
      <c r="G52" s="505"/>
    </row>
    <row r="53" ht="18.75" customHeight="1"/>
    <row r="54" spans="2:6" ht="15">
      <c r="B54" s="32" t="str">
        <f>'Биланс успеха'!B89</f>
        <v>Датум: 29. aприл  2021. године</v>
      </c>
      <c r="F54" s="32" t="s">
        <v>675</v>
      </c>
    </row>
    <row r="55" spans="2:7" ht="15">
      <c r="B55" s="481" t="s">
        <v>625</v>
      </c>
      <c r="C55" s="481"/>
      <c r="D55" s="481"/>
      <c r="E55" s="481"/>
      <c r="F55" s="481"/>
      <c r="G55" s="481"/>
    </row>
  </sheetData>
  <sheetProtection/>
  <mergeCells count="13">
    <mergeCell ref="B7:G7"/>
    <mergeCell ref="B47:B48"/>
    <mergeCell ref="B40:B41"/>
    <mergeCell ref="B26:B27"/>
    <mergeCell ref="B33:B34"/>
    <mergeCell ref="B10:G11"/>
    <mergeCell ref="B18:F18"/>
    <mergeCell ref="B24:G24"/>
    <mergeCell ref="B31:G31"/>
    <mergeCell ref="B38:G38"/>
    <mergeCell ref="B45:G45"/>
    <mergeCell ref="B55:G55"/>
    <mergeCell ref="B52:G52"/>
  </mergeCells>
  <printOptions/>
  <pageMargins left="0.7" right="0.7" top="0.75" bottom="0.75" header="0.3" footer="0.3"/>
  <pageSetup fitToHeight="1" fitToWidth="1" orientation="portrait" scale="45"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B2:R37"/>
  <sheetViews>
    <sheetView zoomScale="90" zoomScaleNormal="90" zoomScalePageLayoutView="0" workbookViewId="0" topLeftCell="A4">
      <selection activeCell="D37" sqref="D37"/>
    </sheetView>
  </sheetViews>
  <sheetFormatPr defaultColWidth="9.140625" defaultRowHeight="12.75"/>
  <cols>
    <col min="1" max="2" width="9.140625" style="32" customWidth="1"/>
    <col min="3" max="3" width="56.00390625" style="32" customWidth="1"/>
    <col min="4" max="4" width="12.140625" style="32" customWidth="1"/>
    <col min="5" max="16" width="9.140625" style="32" customWidth="1"/>
    <col min="17" max="17" width="22.28125" style="32" customWidth="1"/>
    <col min="18" max="18" width="13.140625" style="32" customWidth="1"/>
    <col min="19" max="16384" width="9.140625" style="32" customWidth="1"/>
  </cols>
  <sheetData>
    <row r="2" spans="2:17" ht="15.75">
      <c r="B2" s="55" t="s">
        <v>754</v>
      </c>
      <c r="C2" s="32" t="s">
        <v>753</v>
      </c>
      <c r="Q2" s="85" t="s">
        <v>642</v>
      </c>
    </row>
    <row r="3" spans="2:3" ht="15.75">
      <c r="B3" s="55" t="s">
        <v>755</v>
      </c>
      <c r="C3" s="56" t="s">
        <v>756</v>
      </c>
    </row>
    <row r="4" ht="15">
      <c r="E4" s="122"/>
    </row>
    <row r="5" spans="2:17" ht="20.25">
      <c r="B5" s="515" t="s">
        <v>71</v>
      </c>
      <c r="C5" s="515"/>
      <c r="D5" s="515"/>
      <c r="E5" s="515"/>
      <c r="F5" s="515"/>
      <c r="G5" s="515"/>
      <c r="H5" s="515"/>
      <c r="I5" s="515"/>
      <c r="J5" s="515"/>
      <c r="K5" s="515"/>
      <c r="L5" s="515"/>
      <c r="M5" s="515"/>
      <c r="N5" s="515"/>
      <c r="O5" s="515"/>
      <c r="P5" s="515"/>
      <c r="Q5" s="515"/>
    </row>
    <row r="6" spans="5:12" ht="15.75">
      <c r="E6" s="76"/>
      <c r="F6" s="76"/>
      <c r="G6" s="76"/>
      <c r="H6" s="76"/>
      <c r="I6" s="76"/>
      <c r="J6" s="76"/>
      <c r="K6" s="76"/>
      <c r="L6" s="76"/>
    </row>
    <row r="7" spans="3:18" ht="15.75">
      <c r="C7" s="459"/>
      <c r="D7" s="459"/>
      <c r="E7" s="459"/>
      <c r="F7" s="459"/>
      <c r="G7" s="459"/>
      <c r="H7" s="459"/>
      <c r="I7" s="459"/>
      <c r="J7" s="459"/>
      <c r="K7" s="459"/>
      <c r="L7" s="459"/>
      <c r="M7" s="459"/>
      <c r="N7" s="459"/>
      <c r="O7" s="459"/>
      <c r="P7" s="459"/>
      <c r="Q7" s="459"/>
      <c r="R7" s="459"/>
    </row>
    <row r="8" spans="3:18" ht="15.75">
      <c r="C8" s="521"/>
      <c r="D8" s="521"/>
      <c r="E8" s="521"/>
      <c r="F8" s="521"/>
      <c r="G8" s="521"/>
      <c r="H8" s="521"/>
      <c r="I8" s="521"/>
      <c r="J8" s="521"/>
      <c r="K8" s="521"/>
      <c r="L8" s="521"/>
      <c r="M8" s="521"/>
      <c r="N8" s="521"/>
      <c r="O8" s="521"/>
      <c r="P8" s="521"/>
      <c r="Q8" s="521"/>
      <c r="R8" s="521"/>
    </row>
    <row r="9" ht="16.5" thickBot="1">
      <c r="E9" s="76"/>
    </row>
    <row r="10" spans="2:18" ht="32.25" customHeight="1" thickBot="1">
      <c r="B10" s="516" t="s">
        <v>13</v>
      </c>
      <c r="C10" s="522" t="s">
        <v>10</v>
      </c>
      <c r="D10" s="520" t="s">
        <v>72</v>
      </c>
      <c r="E10" s="522" t="s">
        <v>28</v>
      </c>
      <c r="F10" s="522"/>
      <c r="G10" s="522"/>
      <c r="H10" s="522"/>
      <c r="I10" s="522"/>
      <c r="J10" s="522"/>
      <c r="K10" s="522"/>
      <c r="L10" s="522"/>
      <c r="M10" s="522"/>
      <c r="N10" s="522"/>
      <c r="O10" s="522"/>
      <c r="P10" s="522"/>
      <c r="Q10" s="347" t="s">
        <v>11</v>
      </c>
      <c r="R10" s="123"/>
    </row>
    <row r="11" spans="2:17" ht="33" customHeight="1" thickBot="1">
      <c r="B11" s="517"/>
      <c r="C11" s="523"/>
      <c r="D11" s="519"/>
      <c r="E11" s="518" t="s">
        <v>16</v>
      </c>
      <c r="F11" s="518" t="s">
        <v>17</v>
      </c>
      <c r="G11" s="518" t="s">
        <v>18</v>
      </c>
      <c r="H11" s="518" t="s">
        <v>19</v>
      </c>
      <c r="I11" s="518" t="s">
        <v>20</v>
      </c>
      <c r="J11" s="518" t="s">
        <v>21</v>
      </c>
      <c r="K11" s="518" t="s">
        <v>22</v>
      </c>
      <c r="L11" s="518" t="s">
        <v>23</v>
      </c>
      <c r="M11" s="518" t="s">
        <v>24</v>
      </c>
      <c r="N11" s="518" t="s">
        <v>25</v>
      </c>
      <c r="O11" s="518" t="s">
        <v>26</v>
      </c>
      <c r="P11" s="518" t="s">
        <v>27</v>
      </c>
      <c r="Q11" s="349" t="s">
        <v>835</v>
      </c>
    </row>
    <row r="12" spans="2:17" ht="32.25" customHeight="1">
      <c r="B12" s="517"/>
      <c r="C12" s="523"/>
      <c r="D12" s="519"/>
      <c r="E12" s="519"/>
      <c r="F12" s="519"/>
      <c r="G12" s="519"/>
      <c r="H12" s="519"/>
      <c r="I12" s="519"/>
      <c r="J12" s="519"/>
      <c r="K12" s="519"/>
      <c r="L12" s="519"/>
      <c r="M12" s="519"/>
      <c r="N12" s="519"/>
      <c r="O12" s="519"/>
      <c r="P12" s="519"/>
      <c r="Q12" s="349" t="s">
        <v>72</v>
      </c>
    </row>
    <row r="13" spans="2:17" ht="32.25" customHeight="1">
      <c r="B13" s="350"/>
      <c r="C13" s="351" t="s">
        <v>762</v>
      </c>
      <c r="D13" s="348"/>
      <c r="E13" s="352"/>
      <c r="F13" s="352"/>
      <c r="G13" s="352"/>
      <c r="H13" s="352"/>
      <c r="I13" s="352"/>
      <c r="J13" s="352"/>
      <c r="K13" s="352"/>
      <c r="L13" s="352"/>
      <c r="M13" s="352"/>
      <c r="N13" s="352"/>
      <c r="O13" s="352"/>
      <c r="P13" s="352"/>
      <c r="Q13" s="349"/>
    </row>
    <row r="14" spans="2:17" ht="15">
      <c r="B14" s="353" t="s">
        <v>81</v>
      </c>
      <c r="C14" s="354" t="s">
        <v>757</v>
      </c>
      <c r="D14" s="355">
        <v>37.42</v>
      </c>
      <c r="E14" s="355">
        <v>37.42</v>
      </c>
      <c r="F14" s="355">
        <v>37.42</v>
      </c>
      <c r="G14" s="355">
        <v>37.42</v>
      </c>
      <c r="H14" s="355"/>
      <c r="I14" s="355"/>
      <c r="J14" s="355"/>
      <c r="K14" s="355"/>
      <c r="L14" s="355"/>
      <c r="M14" s="355"/>
      <c r="N14" s="355"/>
      <c r="O14" s="355"/>
      <c r="P14" s="355"/>
      <c r="Q14" s="349">
        <f>G14/D14*100</f>
        <v>100</v>
      </c>
    </row>
    <row r="15" spans="2:17" ht="15">
      <c r="B15" s="353" t="s">
        <v>82</v>
      </c>
      <c r="C15" s="354" t="s">
        <v>758</v>
      </c>
      <c r="D15" s="355">
        <v>37.42</v>
      </c>
      <c r="E15" s="355">
        <v>37.42</v>
      </c>
      <c r="F15" s="355">
        <v>37.42</v>
      </c>
      <c r="G15" s="355">
        <v>37.42</v>
      </c>
      <c r="H15" s="355"/>
      <c r="I15" s="355"/>
      <c r="J15" s="355"/>
      <c r="K15" s="355"/>
      <c r="L15" s="355"/>
      <c r="M15" s="355"/>
      <c r="N15" s="355"/>
      <c r="O15" s="355"/>
      <c r="P15" s="355"/>
      <c r="Q15" s="349">
        <f aca="true" t="shared" si="0" ref="Q15:Q30">G15/D15*100</f>
        <v>100</v>
      </c>
    </row>
    <row r="16" spans="2:17" ht="15">
      <c r="B16" s="353" t="s">
        <v>83</v>
      </c>
      <c r="C16" s="354" t="s">
        <v>759</v>
      </c>
      <c r="D16" s="355">
        <v>109.51</v>
      </c>
      <c r="E16" s="355">
        <v>109.51</v>
      </c>
      <c r="F16" s="355">
        <v>109.51</v>
      </c>
      <c r="G16" s="355">
        <v>109.51</v>
      </c>
      <c r="H16" s="355"/>
      <c r="I16" s="355"/>
      <c r="J16" s="355"/>
      <c r="K16" s="355"/>
      <c r="L16" s="355"/>
      <c r="M16" s="355"/>
      <c r="N16" s="355"/>
      <c r="O16" s="355"/>
      <c r="P16" s="355"/>
      <c r="Q16" s="349">
        <f t="shared" si="0"/>
        <v>100</v>
      </c>
    </row>
    <row r="17" spans="2:18" ht="15.75">
      <c r="B17" s="353" t="s">
        <v>84</v>
      </c>
      <c r="C17" s="356" t="s">
        <v>760</v>
      </c>
      <c r="D17" s="355">
        <v>18.71</v>
      </c>
      <c r="E17" s="355">
        <v>18.71</v>
      </c>
      <c r="F17" s="355">
        <v>18.71</v>
      </c>
      <c r="G17" s="355">
        <v>18.71</v>
      </c>
      <c r="H17" s="355"/>
      <c r="I17" s="355"/>
      <c r="J17" s="355"/>
      <c r="K17" s="355"/>
      <c r="L17" s="355"/>
      <c r="M17" s="355"/>
      <c r="N17" s="355"/>
      <c r="O17" s="355"/>
      <c r="P17" s="355"/>
      <c r="Q17" s="349">
        <f t="shared" si="0"/>
        <v>100</v>
      </c>
      <c r="R17" s="55"/>
    </row>
    <row r="18" spans="2:18" ht="15.75">
      <c r="B18" s="353"/>
      <c r="C18" s="351" t="s">
        <v>763</v>
      </c>
      <c r="D18" s="355"/>
      <c r="E18" s="355"/>
      <c r="F18" s="355"/>
      <c r="G18" s="355"/>
      <c r="H18" s="355"/>
      <c r="I18" s="355"/>
      <c r="J18" s="355"/>
      <c r="K18" s="355"/>
      <c r="L18" s="355"/>
      <c r="M18" s="355"/>
      <c r="N18" s="355"/>
      <c r="O18" s="355"/>
      <c r="P18" s="355"/>
      <c r="Q18" s="349"/>
      <c r="R18" s="55"/>
    </row>
    <row r="19" spans="2:17" ht="15">
      <c r="B19" s="353" t="s">
        <v>85</v>
      </c>
      <c r="C19" s="356" t="s">
        <v>757</v>
      </c>
      <c r="D19" s="355">
        <v>122.59</v>
      </c>
      <c r="E19" s="355">
        <v>122.59</v>
      </c>
      <c r="F19" s="355">
        <v>122.59</v>
      </c>
      <c r="G19" s="355">
        <v>122.59</v>
      </c>
      <c r="H19" s="355"/>
      <c r="I19" s="355"/>
      <c r="J19" s="355"/>
      <c r="K19" s="355"/>
      <c r="L19" s="355"/>
      <c r="M19" s="355"/>
      <c r="N19" s="355"/>
      <c r="O19" s="355"/>
      <c r="P19" s="355"/>
      <c r="Q19" s="349">
        <f t="shared" si="0"/>
        <v>100</v>
      </c>
    </row>
    <row r="20" spans="2:17" ht="15">
      <c r="B20" s="353" t="s">
        <v>86</v>
      </c>
      <c r="C20" s="356" t="s">
        <v>759</v>
      </c>
      <c r="D20" s="355">
        <v>146.71</v>
      </c>
      <c r="E20" s="355">
        <v>146.71</v>
      </c>
      <c r="F20" s="355">
        <v>146.71</v>
      </c>
      <c r="G20" s="355">
        <v>146.71</v>
      </c>
      <c r="H20" s="355"/>
      <c r="I20" s="355"/>
      <c r="J20" s="355"/>
      <c r="K20" s="355"/>
      <c r="L20" s="355"/>
      <c r="M20" s="355"/>
      <c r="N20" s="355"/>
      <c r="O20" s="355"/>
      <c r="P20" s="355"/>
      <c r="Q20" s="349">
        <f t="shared" si="0"/>
        <v>100</v>
      </c>
    </row>
    <row r="21" spans="2:17" ht="15">
      <c r="B21" s="353"/>
      <c r="C21" s="351" t="s">
        <v>764</v>
      </c>
      <c r="D21" s="355"/>
      <c r="E21" s="355"/>
      <c r="F21" s="355"/>
      <c r="G21" s="355"/>
      <c r="H21" s="355"/>
      <c r="I21" s="355"/>
      <c r="J21" s="355"/>
      <c r="K21" s="355"/>
      <c r="L21" s="355"/>
      <c r="M21" s="355"/>
      <c r="N21" s="355"/>
      <c r="O21" s="355"/>
      <c r="P21" s="355"/>
      <c r="Q21" s="349"/>
    </row>
    <row r="22" spans="2:17" ht="15">
      <c r="B22" s="353" t="s">
        <v>87</v>
      </c>
      <c r="C22" s="354" t="s">
        <v>757</v>
      </c>
      <c r="D22" s="355">
        <v>22.25</v>
      </c>
      <c r="E22" s="355">
        <v>22.25</v>
      </c>
      <c r="F22" s="355">
        <v>22.25</v>
      </c>
      <c r="G22" s="355">
        <v>22.25</v>
      </c>
      <c r="H22" s="355"/>
      <c r="I22" s="355"/>
      <c r="J22" s="355"/>
      <c r="K22" s="355"/>
      <c r="L22" s="355"/>
      <c r="M22" s="355"/>
      <c r="N22" s="355"/>
      <c r="O22" s="355"/>
      <c r="P22" s="355"/>
      <c r="Q22" s="349">
        <f t="shared" si="0"/>
        <v>100</v>
      </c>
    </row>
    <row r="23" spans="2:17" ht="15">
      <c r="B23" s="353" t="s">
        <v>88</v>
      </c>
      <c r="C23" s="354" t="s">
        <v>758</v>
      </c>
      <c r="D23" s="355">
        <v>22.25</v>
      </c>
      <c r="E23" s="355">
        <v>22.25</v>
      </c>
      <c r="F23" s="355">
        <v>22.25</v>
      </c>
      <c r="G23" s="355">
        <v>22.25</v>
      </c>
      <c r="H23" s="355"/>
      <c r="I23" s="355"/>
      <c r="J23" s="355"/>
      <c r="K23" s="355"/>
      <c r="L23" s="355"/>
      <c r="M23" s="355"/>
      <c r="N23" s="355"/>
      <c r="O23" s="355"/>
      <c r="P23" s="355"/>
      <c r="Q23" s="349">
        <f t="shared" si="0"/>
        <v>100</v>
      </c>
    </row>
    <row r="24" spans="2:17" ht="15">
      <c r="B24" s="353" t="s">
        <v>89</v>
      </c>
      <c r="C24" s="354" t="s">
        <v>765</v>
      </c>
      <c r="D24" s="355">
        <v>45.64</v>
      </c>
      <c r="E24" s="355">
        <v>45.64</v>
      </c>
      <c r="F24" s="355">
        <v>45.64</v>
      </c>
      <c r="G24" s="355">
        <v>45.64</v>
      </c>
      <c r="H24" s="355"/>
      <c r="I24" s="355"/>
      <c r="J24" s="355"/>
      <c r="K24" s="355"/>
      <c r="L24" s="355"/>
      <c r="M24" s="355"/>
      <c r="N24" s="355"/>
      <c r="O24" s="355"/>
      <c r="P24" s="355"/>
      <c r="Q24" s="349">
        <f t="shared" si="0"/>
        <v>100</v>
      </c>
    </row>
    <row r="25" spans="2:17" ht="15">
      <c r="B25" s="353" t="s">
        <v>90</v>
      </c>
      <c r="C25" s="356" t="s">
        <v>760</v>
      </c>
      <c r="D25" s="355">
        <v>11.13</v>
      </c>
      <c r="E25" s="355">
        <v>11.13</v>
      </c>
      <c r="F25" s="355">
        <v>11.13</v>
      </c>
      <c r="G25" s="355">
        <v>11.13</v>
      </c>
      <c r="H25" s="355"/>
      <c r="I25" s="355"/>
      <c r="J25" s="355"/>
      <c r="K25" s="355"/>
      <c r="L25" s="355"/>
      <c r="M25" s="355"/>
      <c r="N25" s="355"/>
      <c r="O25" s="355"/>
      <c r="P25" s="355"/>
      <c r="Q25" s="349">
        <f t="shared" si="0"/>
        <v>100</v>
      </c>
    </row>
    <row r="26" spans="2:17" ht="15">
      <c r="B26" s="353"/>
      <c r="C26" s="351" t="s">
        <v>766</v>
      </c>
      <c r="D26" s="355"/>
      <c r="E26" s="355"/>
      <c r="F26" s="355"/>
      <c r="G26" s="355"/>
      <c r="H26" s="355"/>
      <c r="I26" s="355"/>
      <c r="J26" s="355"/>
      <c r="K26" s="355"/>
      <c r="L26" s="355"/>
      <c r="M26" s="355"/>
      <c r="N26" s="355"/>
      <c r="O26" s="355"/>
      <c r="P26" s="355"/>
      <c r="Q26" s="349"/>
    </row>
    <row r="27" spans="2:17" ht="15">
      <c r="B27" s="353" t="s">
        <v>91</v>
      </c>
      <c r="C27" s="356" t="s">
        <v>761</v>
      </c>
      <c r="D27" s="355">
        <v>46.75</v>
      </c>
      <c r="E27" s="355">
        <v>46.75</v>
      </c>
      <c r="F27" s="355">
        <v>46.75</v>
      </c>
      <c r="G27" s="355">
        <v>46.75</v>
      </c>
      <c r="H27" s="355"/>
      <c r="I27" s="355"/>
      <c r="J27" s="355"/>
      <c r="K27" s="355"/>
      <c r="L27" s="355"/>
      <c r="M27" s="355"/>
      <c r="N27" s="355"/>
      <c r="O27" s="355"/>
      <c r="P27" s="355"/>
      <c r="Q27" s="349">
        <f t="shared" si="0"/>
        <v>100</v>
      </c>
    </row>
    <row r="28" spans="2:17" ht="15">
      <c r="B28" s="353"/>
      <c r="C28" s="351" t="s">
        <v>767</v>
      </c>
      <c r="D28" s="355"/>
      <c r="E28" s="355"/>
      <c r="F28" s="355"/>
      <c r="G28" s="355"/>
      <c r="H28" s="355"/>
      <c r="I28" s="355"/>
      <c r="J28" s="355"/>
      <c r="K28" s="355"/>
      <c r="L28" s="355"/>
      <c r="M28" s="355"/>
      <c r="N28" s="355"/>
      <c r="O28" s="355"/>
      <c r="P28" s="355"/>
      <c r="Q28" s="349"/>
    </row>
    <row r="29" spans="2:17" ht="15">
      <c r="B29" s="353" t="s">
        <v>92</v>
      </c>
      <c r="C29" s="356" t="s">
        <v>768</v>
      </c>
      <c r="D29" s="355">
        <v>110.4</v>
      </c>
      <c r="E29" s="355">
        <v>110.4</v>
      </c>
      <c r="F29" s="355">
        <v>110.4</v>
      </c>
      <c r="G29" s="355">
        <v>110.4</v>
      </c>
      <c r="H29" s="355"/>
      <c r="I29" s="355"/>
      <c r="J29" s="355"/>
      <c r="K29" s="355"/>
      <c r="L29" s="355"/>
      <c r="M29" s="355"/>
      <c r="N29" s="355"/>
      <c r="O29" s="355"/>
      <c r="P29" s="355"/>
      <c r="Q29" s="349">
        <f t="shared" si="0"/>
        <v>100</v>
      </c>
    </row>
    <row r="30" spans="2:17" ht="15">
      <c r="B30" s="353" t="s">
        <v>93</v>
      </c>
      <c r="C30" s="356" t="s">
        <v>769</v>
      </c>
      <c r="D30" s="355">
        <v>59.51</v>
      </c>
      <c r="E30" s="355">
        <v>59.51</v>
      </c>
      <c r="F30" s="355">
        <v>59.51</v>
      </c>
      <c r="G30" s="355">
        <v>59.51</v>
      </c>
      <c r="H30" s="355"/>
      <c r="I30" s="355"/>
      <c r="J30" s="355"/>
      <c r="K30" s="355"/>
      <c r="L30" s="355"/>
      <c r="M30" s="355"/>
      <c r="N30" s="355"/>
      <c r="O30" s="355"/>
      <c r="P30" s="355"/>
      <c r="Q30" s="349">
        <f t="shared" si="0"/>
        <v>100</v>
      </c>
    </row>
    <row r="31" spans="2:17" ht="15">
      <c r="B31" s="357" t="s">
        <v>100</v>
      </c>
      <c r="C31" s="358" t="s">
        <v>808</v>
      </c>
      <c r="D31" s="359">
        <v>59.51</v>
      </c>
      <c r="E31" s="359">
        <v>59.51</v>
      </c>
      <c r="F31" s="359">
        <v>59.51</v>
      </c>
      <c r="G31" s="359">
        <v>59.51</v>
      </c>
      <c r="H31" s="359"/>
      <c r="I31" s="359"/>
      <c r="J31" s="359"/>
      <c r="K31" s="359"/>
      <c r="L31" s="359"/>
      <c r="M31" s="359"/>
      <c r="N31" s="359"/>
      <c r="O31" s="359"/>
      <c r="P31" s="359"/>
      <c r="Q31" s="360">
        <f>G31/D31*100</f>
        <v>100</v>
      </c>
    </row>
    <row r="32" spans="2:17" ht="15">
      <c r="B32" s="361">
        <v>15</v>
      </c>
      <c r="C32" s="356" t="s">
        <v>836</v>
      </c>
      <c r="D32" s="362">
        <v>59.51</v>
      </c>
      <c r="E32" s="362">
        <v>59.51</v>
      </c>
      <c r="F32" s="362">
        <v>59.51</v>
      </c>
      <c r="G32" s="362">
        <v>59.51</v>
      </c>
      <c r="H32" s="362"/>
      <c r="I32" s="362"/>
      <c r="J32" s="362"/>
      <c r="K32" s="362"/>
      <c r="L32" s="362"/>
      <c r="M32" s="362"/>
      <c r="N32" s="362"/>
      <c r="O32" s="362"/>
      <c r="P32" s="362"/>
      <c r="Q32" s="360">
        <f>G32/D32*100</f>
        <v>100</v>
      </c>
    </row>
    <row r="33" spans="2:17" ht="15">
      <c r="B33" s="363">
        <v>16</v>
      </c>
      <c r="C33" s="358" t="s">
        <v>837</v>
      </c>
      <c r="D33" s="364">
        <v>59.51</v>
      </c>
      <c r="E33" s="364">
        <v>59.51</v>
      </c>
      <c r="F33" s="364">
        <v>59.51</v>
      </c>
      <c r="G33" s="364">
        <v>59.51</v>
      </c>
      <c r="H33" s="364"/>
      <c r="I33" s="364"/>
      <c r="J33" s="364"/>
      <c r="K33" s="364"/>
      <c r="L33" s="364"/>
      <c r="M33" s="364"/>
      <c r="N33" s="364"/>
      <c r="O33" s="364"/>
      <c r="P33" s="364"/>
      <c r="Q33" s="360">
        <f>G33/D33*100</f>
        <v>100</v>
      </c>
    </row>
    <row r="34" spans="2:17" ht="15.75" thickBot="1">
      <c r="B34" s="419">
        <v>17</v>
      </c>
      <c r="C34" s="420" t="s">
        <v>838</v>
      </c>
      <c r="D34" s="421"/>
      <c r="E34" s="421"/>
      <c r="F34" s="422">
        <v>59.51</v>
      </c>
      <c r="G34" s="422">
        <v>59.51</v>
      </c>
      <c r="H34" s="421"/>
      <c r="I34" s="421"/>
      <c r="J34" s="421"/>
      <c r="K34" s="421"/>
      <c r="L34" s="421"/>
      <c r="M34" s="421"/>
      <c r="N34" s="421"/>
      <c r="O34" s="421"/>
      <c r="P34" s="421"/>
      <c r="Q34" s="423">
        <v>100</v>
      </c>
    </row>
    <row r="35" spans="2:17" ht="15">
      <c r="B35" s="424"/>
      <c r="C35" s="425"/>
      <c r="D35" s="426"/>
      <c r="E35" s="426"/>
      <c r="F35" s="427"/>
      <c r="G35" s="427"/>
      <c r="H35" s="426"/>
      <c r="I35" s="426"/>
      <c r="J35" s="426"/>
      <c r="K35" s="426"/>
      <c r="L35" s="426"/>
      <c r="M35" s="426"/>
      <c r="N35" s="426"/>
      <c r="O35" s="426"/>
      <c r="P35" s="426"/>
      <c r="Q35" s="424"/>
    </row>
    <row r="36" spans="3:14" ht="15">
      <c r="C36" s="32" t="s">
        <v>907</v>
      </c>
      <c r="N36" s="123" t="s">
        <v>78</v>
      </c>
    </row>
    <row r="37" ht="15">
      <c r="H37" s="87" t="s">
        <v>76</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3"/>
  <legacyDrawing r:id="rId2"/>
</worksheet>
</file>

<file path=xl/worksheets/sheet8.xml><?xml version="1.0" encoding="utf-8"?>
<worksheet xmlns="http://schemas.openxmlformats.org/spreadsheetml/2006/main" xmlns:r="http://schemas.openxmlformats.org/officeDocument/2006/relationships">
  <sheetPr>
    <tabColor rgb="FF00B050"/>
    <pageSetUpPr fitToPage="1"/>
  </sheetPr>
  <dimension ref="B2:P32"/>
  <sheetViews>
    <sheetView zoomScaleSheetLayoutView="75" zoomScalePageLayoutView="0" workbookViewId="0" topLeftCell="A1">
      <selection activeCell="E17" sqref="E17"/>
    </sheetView>
  </sheetViews>
  <sheetFormatPr defaultColWidth="9.140625" defaultRowHeight="12.75"/>
  <cols>
    <col min="1" max="1" width="5.57421875" style="32" customWidth="1"/>
    <col min="2" max="2" width="7.28125" style="32" customWidth="1"/>
    <col min="3" max="3" width="22.7109375" style="32" customWidth="1"/>
    <col min="4" max="5" width="20.7109375" style="32" customWidth="1"/>
    <col min="6" max="6" width="23.140625" style="32" customWidth="1"/>
    <col min="7" max="8" width="20.7109375" style="32" customWidth="1"/>
    <col min="9" max="9" width="22.7109375" style="32" customWidth="1"/>
    <col min="10" max="10" width="19.8515625" style="32" customWidth="1"/>
    <col min="11" max="11" width="14.7109375" style="32" customWidth="1"/>
    <col min="12" max="12" width="29.8515625" style="32" customWidth="1"/>
    <col min="13" max="13" width="34.28125" style="32" customWidth="1"/>
    <col min="14" max="14" width="27.140625" style="32" customWidth="1"/>
    <col min="15" max="15" width="36.8515625" style="32" customWidth="1"/>
    <col min="16" max="16384" width="9.140625" style="32" customWidth="1"/>
  </cols>
  <sheetData>
    <row r="1" s="85" customFormat="1" ht="27.75" customHeight="1"/>
    <row r="2" spans="2:15" ht="15.75">
      <c r="B2" s="527" t="s">
        <v>809</v>
      </c>
      <c r="C2" s="532"/>
      <c r="D2" s="532"/>
      <c r="H2" s="85"/>
      <c r="I2" s="85" t="s">
        <v>640</v>
      </c>
      <c r="N2" s="533"/>
      <c r="O2" s="533"/>
    </row>
    <row r="3" spans="2:15" ht="15.75">
      <c r="B3" s="527" t="s">
        <v>810</v>
      </c>
      <c r="C3" s="532"/>
      <c r="N3" s="55"/>
      <c r="O3" s="85"/>
    </row>
    <row r="5" spans="2:9" ht="20.25">
      <c r="B5" s="540" t="s">
        <v>73</v>
      </c>
      <c r="C5" s="540"/>
      <c r="D5" s="540"/>
      <c r="E5" s="540"/>
      <c r="F5" s="540"/>
      <c r="G5" s="540"/>
      <c r="H5" s="540"/>
      <c r="I5" s="540"/>
    </row>
    <row r="7" spans="3:16" ht="15.75" thickBot="1">
      <c r="C7" s="87"/>
      <c r="D7" s="87"/>
      <c r="E7" s="87"/>
      <c r="G7" s="87"/>
      <c r="H7" s="87"/>
      <c r="I7" s="57" t="s">
        <v>8</v>
      </c>
      <c r="K7" s="87"/>
      <c r="L7" s="87"/>
      <c r="M7" s="87"/>
      <c r="N7" s="87"/>
      <c r="O7" s="87"/>
      <c r="P7" s="87"/>
    </row>
    <row r="8" spans="2:15" s="94" customFormat="1" ht="32.25" customHeight="1">
      <c r="B8" s="524" t="s">
        <v>14</v>
      </c>
      <c r="C8" s="541" t="s">
        <v>15</v>
      </c>
      <c r="D8" s="535" t="s">
        <v>839</v>
      </c>
      <c r="E8" s="535" t="s">
        <v>840</v>
      </c>
      <c r="F8" s="535" t="s">
        <v>819</v>
      </c>
      <c r="G8" s="537" t="s">
        <v>831</v>
      </c>
      <c r="H8" s="538"/>
      <c r="I8" s="526" t="s">
        <v>841</v>
      </c>
      <c r="J8" s="140"/>
      <c r="K8" s="140"/>
      <c r="L8" s="140"/>
      <c r="M8" s="140"/>
      <c r="N8" s="140"/>
      <c r="O8" s="140"/>
    </row>
    <row r="9" spans="2:9" s="94" customFormat="1" ht="60" customHeight="1" thickBot="1">
      <c r="B9" s="534"/>
      <c r="C9" s="542"/>
      <c r="D9" s="536"/>
      <c r="E9" s="536"/>
      <c r="F9" s="536"/>
      <c r="G9" s="166" t="s">
        <v>5</v>
      </c>
      <c r="H9" s="167" t="s">
        <v>69</v>
      </c>
      <c r="I9" s="539"/>
    </row>
    <row r="10" spans="2:9" s="94" customFormat="1" ht="24" customHeight="1">
      <c r="B10" s="155" t="s">
        <v>81</v>
      </c>
      <c r="C10" s="159" t="s">
        <v>66</v>
      </c>
      <c r="D10" s="160">
        <v>0</v>
      </c>
      <c r="E10" s="161"/>
      <c r="F10" s="161">
        <v>0</v>
      </c>
      <c r="G10" s="161"/>
      <c r="H10" s="161"/>
      <c r="I10" s="162"/>
    </row>
    <row r="11" spans="2:9" s="94" customFormat="1" ht="24" customHeight="1">
      <c r="B11" s="125" t="s">
        <v>82</v>
      </c>
      <c r="C11" s="114" t="s">
        <v>67</v>
      </c>
      <c r="D11" s="65">
        <v>0</v>
      </c>
      <c r="E11" s="163"/>
      <c r="F11" s="65">
        <v>0</v>
      </c>
      <c r="G11" s="163"/>
      <c r="H11" s="65"/>
      <c r="I11" s="164"/>
    </row>
    <row r="12" spans="2:9" s="94" customFormat="1" ht="32.25" customHeight="1">
      <c r="B12" s="125" t="s">
        <v>83</v>
      </c>
      <c r="C12" s="114" t="s">
        <v>62</v>
      </c>
      <c r="D12" s="65">
        <v>0</v>
      </c>
      <c r="E12" s="163"/>
      <c r="F12" s="163">
        <v>0</v>
      </c>
      <c r="G12" s="163"/>
      <c r="H12" s="65"/>
      <c r="I12" s="164"/>
    </row>
    <row r="13" spans="2:10" s="94" customFormat="1" ht="33" customHeight="1">
      <c r="B13" s="125" t="s">
        <v>84</v>
      </c>
      <c r="C13" s="114" t="s">
        <v>63</v>
      </c>
      <c r="D13" s="44">
        <v>180000</v>
      </c>
      <c r="E13" s="44">
        <v>486000</v>
      </c>
      <c r="F13" s="44">
        <v>180000</v>
      </c>
      <c r="G13" s="327">
        <v>45000</v>
      </c>
      <c r="H13" s="327">
        <v>0</v>
      </c>
      <c r="I13" s="144">
        <f>H13/G13*100</f>
        <v>0</v>
      </c>
      <c r="J13" s="339"/>
    </row>
    <row r="14" spans="2:10" s="94" customFormat="1" ht="27" customHeight="1">
      <c r="B14" s="125" t="s">
        <v>85</v>
      </c>
      <c r="C14" s="114" t="s">
        <v>64</v>
      </c>
      <c r="D14" s="44">
        <v>720000</v>
      </c>
      <c r="E14" s="44">
        <v>2243367</v>
      </c>
      <c r="F14" s="44">
        <v>720000</v>
      </c>
      <c r="G14" s="327">
        <v>180000</v>
      </c>
      <c r="H14" s="327">
        <v>16318.86</v>
      </c>
      <c r="I14" s="144">
        <f>H14/G14*100</f>
        <v>9.066033333333333</v>
      </c>
      <c r="J14" s="333"/>
    </row>
    <row r="15" spans="2:10" s="94" customFormat="1" ht="29.25" customHeight="1">
      <c r="B15" s="125" t="s">
        <v>86</v>
      </c>
      <c r="C15" s="114" t="s">
        <v>65</v>
      </c>
      <c r="D15" s="44">
        <v>240000</v>
      </c>
      <c r="E15" s="44">
        <v>949600</v>
      </c>
      <c r="F15" s="44">
        <v>240000</v>
      </c>
      <c r="G15" s="327">
        <v>60000</v>
      </c>
      <c r="H15" s="327">
        <v>12000</v>
      </c>
      <c r="I15" s="144">
        <f>H15/G15*100</f>
        <v>20</v>
      </c>
      <c r="J15" s="333"/>
    </row>
    <row r="16" spans="2:10" s="94" customFormat="1" ht="24" customHeight="1" thickBot="1">
      <c r="B16" s="156" t="s">
        <v>87</v>
      </c>
      <c r="C16" s="165" t="s">
        <v>74</v>
      </c>
      <c r="D16" s="98">
        <v>360000</v>
      </c>
      <c r="E16" s="98">
        <v>130000</v>
      </c>
      <c r="F16" s="98">
        <v>360000</v>
      </c>
      <c r="G16" s="338">
        <v>90000</v>
      </c>
      <c r="H16" s="338">
        <v>0</v>
      </c>
      <c r="I16" s="144">
        <f>H16/G16*100</f>
        <v>0</v>
      </c>
      <c r="J16" s="339"/>
    </row>
    <row r="17" spans="2:6" ht="15.75" thickBot="1">
      <c r="B17" s="157"/>
      <c r="C17" s="157"/>
      <c r="D17" s="157"/>
      <c r="E17" s="157"/>
      <c r="F17" s="158"/>
    </row>
    <row r="18" spans="2:11" ht="20.25" customHeight="1">
      <c r="B18" s="529" t="s">
        <v>615</v>
      </c>
      <c r="C18" s="525" t="s">
        <v>66</v>
      </c>
      <c r="D18" s="525"/>
      <c r="E18" s="526"/>
      <c r="F18" s="524" t="s">
        <v>67</v>
      </c>
      <c r="G18" s="525"/>
      <c r="H18" s="526"/>
      <c r="I18" s="524" t="s">
        <v>62</v>
      </c>
      <c r="J18" s="525"/>
      <c r="K18" s="526"/>
    </row>
    <row r="19" spans="2:11" ht="15">
      <c r="B19" s="530"/>
      <c r="C19" s="124">
        <v>1</v>
      </c>
      <c r="D19" s="124">
        <v>2</v>
      </c>
      <c r="E19" s="143">
        <v>3</v>
      </c>
      <c r="F19" s="69">
        <v>4</v>
      </c>
      <c r="G19" s="124">
        <v>5</v>
      </c>
      <c r="H19" s="143">
        <v>6</v>
      </c>
      <c r="I19" s="69">
        <v>7</v>
      </c>
      <c r="J19" s="124">
        <v>8</v>
      </c>
      <c r="K19" s="143">
        <v>9</v>
      </c>
    </row>
    <row r="20" spans="2:11" ht="15">
      <c r="B20" s="531"/>
      <c r="C20" s="187" t="s">
        <v>616</v>
      </c>
      <c r="D20" s="187" t="s">
        <v>617</v>
      </c>
      <c r="E20" s="188" t="s">
        <v>618</v>
      </c>
      <c r="F20" s="189" t="s">
        <v>616</v>
      </c>
      <c r="G20" s="187" t="s">
        <v>617</v>
      </c>
      <c r="H20" s="188" t="s">
        <v>618</v>
      </c>
      <c r="I20" s="189" t="s">
        <v>616</v>
      </c>
      <c r="J20" s="187" t="s">
        <v>617</v>
      </c>
      <c r="K20" s="188" t="s">
        <v>618</v>
      </c>
    </row>
    <row r="21" spans="2:11" ht="15">
      <c r="B21" s="190">
        <v>1</v>
      </c>
      <c r="C21" s="191"/>
      <c r="D21" s="191"/>
      <c r="E21" s="192"/>
      <c r="F21" s="193"/>
      <c r="G21" s="191"/>
      <c r="H21" s="194"/>
      <c r="I21" s="193"/>
      <c r="J21" s="191"/>
      <c r="K21" s="192"/>
    </row>
    <row r="22" spans="2:11" ht="15">
      <c r="B22" s="190">
        <v>2</v>
      </c>
      <c r="C22" s="191"/>
      <c r="D22" s="191"/>
      <c r="E22" s="192"/>
      <c r="F22" s="193"/>
      <c r="G22" s="191"/>
      <c r="H22" s="194"/>
      <c r="I22" s="193"/>
      <c r="J22" s="191"/>
      <c r="K22" s="192"/>
    </row>
    <row r="23" spans="2:11" ht="15">
      <c r="B23" s="190">
        <v>3</v>
      </c>
      <c r="C23" s="191"/>
      <c r="D23" s="191"/>
      <c r="E23" s="192"/>
      <c r="F23" s="193"/>
      <c r="G23" s="191"/>
      <c r="H23" s="194"/>
      <c r="I23" s="193"/>
      <c r="J23" s="191"/>
      <c r="K23" s="192"/>
    </row>
    <row r="24" spans="2:11" ht="15">
      <c r="B24" s="190">
        <v>4</v>
      </c>
      <c r="C24" s="191"/>
      <c r="D24" s="191"/>
      <c r="E24" s="192"/>
      <c r="F24" s="193"/>
      <c r="G24" s="191"/>
      <c r="H24" s="192"/>
      <c r="I24" s="193"/>
      <c r="J24" s="191"/>
      <c r="K24" s="192"/>
    </row>
    <row r="25" spans="2:11" ht="15">
      <c r="B25" s="190">
        <v>5</v>
      </c>
      <c r="C25" s="191"/>
      <c r="D25" s="191"/>
      <c r="E25" s="192"/>
      <c r="F25" s="193"/>
      <c r="G25" s="191"/>
      <c r="H25" s="192"/>
      <c r="I25" s="193"/>
      <c r="J25" s="191"/>
      <c r="K25" s="192"/>
    </row>
    <row r="26" spans="2:11" ht="15">
      <c r="B26" s="190">
        <v>6</v>
      </c>
      <c r="C26" s="191"/>
      <c r="D26" s="191"/>
      <c r="E26" s="192"/>
      <c r="F26" s="193"/>
      <c r="G26" s="191"/>
      <c r="H26" s="192"/>
      <c r="I26" s="193"/>
      <c r="J26" s="191"/>
      <c r="K26" s="192"/>
    </row>
    <row r="27" spans="2:11" ht="15">
      <c r="B27" s="190">
        <v>7</v>
      </c>
      <c r="C27" s="191"/>
      <c r="D27" s="191"/>
      <c r="E27" s="192"/>
      <c r="F27" s="193"/>
      <c r="G27" s="191"/>
      <c r="H27" s="192"/>
      <c r="I27" s="193"/>
      <c r="J27" s="191"/>
      <c r="K27" s="192"/>
    </row>
    <row r="28" spans="2:11" ht="15">
      <c r="B28" s="190">
        <v>8</v>
      </c>
      <c r="C28" s="191"/>
      <c r="D28" s="191"/>
      <c r="E28" s="192"/>
      <c r="F28" s="193"/>
      <c r="G28" s="191"/>
      <c r="H28" s="192"/>
      <c r="I28" s="193"/>
      <c r="J28" s="191"/>
      <c r="K28" s="192"/>
    </row>
    <row r="29" spans="2:11" ht="15">
      <c r="B29" s="190">
        <v>9</v>
      </c>
      <c r="C29" s="191"/>
      <c r="D29" s="191"/>
      <c r="E29" s="192"/>
      <c r="F29" s="193"/>
      <c r="G29" s="191"/>
      <c r="H29" s="192"/>
      <c r="I29" s="193"/>
      <c r="J29" s="191"/>
      <c r="K29" s="192"/>
    </row>
    <row r="30" spans="2:11" ht="15.75" thickBot="1">
      <c r="B30" s="195">
        <v>10</v>
      </c>
      <c r="C30" s="196"/>
      <c r="D30" s="196"/>
      <c r="E30" s="197"/>
      <c r="F30" s="198"/>
      <c r="G30" s="196"/>
      <c r="H30" s="197"/>
      <c r="I30" s="198"/>
      <c r="J30" s="196"/>
      <c r="K30" s="197"/>
    </row>
    <row r="32" spans="2:8" ht="15">
      <c r="B32" s="527" t="str">
        <f>'Биланс успеха'!B89</f>
        <v>Датум: 29. aприл  2021. године</v>
      </c>
      <c r="C32" s="528"/>
      <c r="F32" s="87" t="s">
        <v>625</v>
      </c>
      <c r="H32" s="32" t="s">
        <v>626</v>
      </c>
    </row>
  </sheetData>
  <sheetProtection/>
  <mergeCells count="16">
    <mergeCell ref="N2:O2"/>
    <mergeCell ref="B8:B9"/>
    <mergeCell ref="F8:F9"/>
    <mergeCell ref="G8:H8"/>
    <mergeCell ref="I8:I9"/>
    <mergeCell ref="D8:D9"/>
    <mergeCell ref="B5:I5"/>
    <mergeCell ref="C8:C9"/>
    <mergeCell ref="E8:E9"/>
    <mergeCell ref="I18:K18"/>
    <mergeCell ref="B32:C32"/>
    <mergeCell ref="B18:B20"/>
    <mergeCell ref="C18:E18"/>
    <mergeCell ref="F18:H18"/>
    <mergeCell ref="B2:D2"/>
    <mergeCell ref="B3:C3"/>
  </mergeCells>
  <printOptions/>
  <pageMargins left="0.7" right="0.7" top="0.75" bottom="0.75" header="0.3" footer="0.3"/>
  <pageSetup fitToHeight="1" fitToWidth="1" orientation="landscape" paperSize="9" scale="69"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rgb="FF00B050"/>
    <pageSetUpPr fitToPage="1"/>
  </sheetPr>
  <dimension ref="A1:K26"/>
  <sheetViews>
    <sheetView zoomScalePageLayoutView="0" workbookViewId="0" topLeftCell="A1">
      <selection activeCell="I16" sqref="I16"/>
    </sheetView>
  </sheetViews>
  <sheetFormatPr defaultColWidth="9.140625" defaultRowHeight="12.75"/>
  <cols>
    <col min="1" max="1" width="5.421875" style="4" customWidth="1"/>
    <col min="2" max="2" width="18.00390625" style="4" bestFit="1" customWidth="1"/>
    <col min="3" max="3" width="18.00390625" style="4" customWidth="1"/>
    <col min="4" max="4" width="17.421875" style="4" customWidth="1"/>
    <col min="5" max="5" width="17.57421875" style="4" bestFit="1" customWidth="1"/>
    <col min="6" max="6" width="19.421875" style="4" customWidth="1"/>
    <col min="7" max="7" width="15.8515625" style="4" customWidth="1"/>
    <col min="8" max="8" width="17.8515625" style="4" customWidth="1"/>
    <col min="9" max="9" width="22.140625" style="4" customWidth="1"/>
    <col min="10" max="10" width="16.140625" style="4" bestFit="1" customWidth="1"/>
    <col min="11" max="11" width="18.421875" style="4" customWidth="1"/>
    <col min="12" max="16384" width="9.140625" style="4" customWidth="1"/>
  </cols>
  <sheetData>
    <row r="1" spans="1:11" ht="15.75">
      <c r="A1" s="32"/>
      <c r="B1" s="32"/>
      <c r="C1" s="32"/>
      <c r="D1" s="32"/>
      <c r="E1" s="32"/>
      <c r="F1" s="32"/>
      <c r="G1" s="32"/>
      <c r="H1" s="32"/>
      <c r="I1" s="32"/>
      <c r="J1" s="32"/>
      <c r="K1" s="32"/>
    </row>
    <row r="2" spans="1:11" ht="15.75">
      <c r="A2" s="32"/>
      <c r="B2" s="32" t="s">
        <v>754</v>
      </c>
      <c r="C2" s="88" t="s">
        <v>753</v>
      </c>
      <c r="D2" s="56"/>
      <c r="E2" s="56"/>
      <c r="F2" s="32"/>
      <c r="G2" s="32"/>
      <c r="H2" s="32"/>
      <c r="I2" s="32"/>
      <c r="J2" s="57" t="s">
        <v>636</v>
      </c>
      <c r="K2" s="32"/>
    </row>
    <row r="3" spans="1:11" ht="15.75">
      <c r="A3" s="32"/>
      <c r="B3" s="32" t="s">
        <v>755</v>
      </c>
      <c r="C3" s="28" t="s">
        <v>756</v>
      </c>
      <c r="D3" s="56"/>
      <c r="E3" s="56"/>
      <c r="F3" s="32"/>
      <c r="G3" s="32"/>
      <c r="H3" s="32"/>
      <c r="I3" s="32"/>
      <c r="J3" s="57"/>
      <c r="K3" s="57"/>
    </row>
    <row r="4" spans="1:11" ht="15.75">
      <c r="A4" s="32"/>
      <c r="B4" s="32"/>
      <c r="C4" s="32"/>
      <c r="D4" s="32"/>
      <c r="E4" s="32"/>
      <c r="F4" s="32"/>
      <c r="G4" s="32"/>
      <c r="H4" s="32"/>
      <c r="I4" s="32"/>
      <c r="J4" s="32"/>
      <c r="K4" s="32"/>
    </row>
    <row r="5" spans="1:11" ht="15.75">
      <c r="A5" s="32"/>
      <c r="B5" s="32"/>
      <c r="C5" s="32"/>
      <c r="D5" s="32"/>
      <c r="E5" s="32"/>
      <c r="F5" s="32"/>
      <c r="G5" s="32"/>
      <c r="H5" s="32"/>
      <c r="I5" s="32"/>
      <c r="J5" s="32"/>
      <c r="K5" s="32"/>
    </row>
    <row r="6" spans="1:11" ht="20.25">
      <c r="A6" s="32"/>
      <c r="B6" s="540" t="s">
        <v>732</v>
      </c>
      <c r="C6" s="540"/>
      <c r="D6" s="540"/>
      <c r="E6" s="540"/>
      <c r="F6" s="540"/>
      <c r="G6" s="540"/>
      <c r="H6" s="540"/>
      <c r="I6" s="540"/>
      <c r="J6" s="87"/>
      <c r="K6" s="32"/>
    </row>
    <row r="7" spans="1:11" ht="0.75" customHeight="1" thickBot="1">
      <c r="A7" s="32"/>
      <c r="B7" s="32"/>
      <c r="C7" s="32"/>
      <c r="D7" s="32"/>
      <c r="E7" s="32"/>
      <c r="F7" s="32"/>
      <c r="G7" s="32"/>
      <c r="H7" s="32"/>
      <c r="I7" s="32"/>
      <c r="J7" s="57" t="s">
        <v>288</v>
      </c>
      <c r="K7" s="32"/>
    </row>
    <row r="8" spans="1:11" s="19" customFormat="1" ht="91.5" customHeight="1" thickBot="1">
      <c r="A8" s="169"/>
      <c r="B8" s="177" t="s">
        <v>632</v>
      </c>
      <c r="C8" s="178" t="s">
        <v>677</v>
      </c>
      <c r="D8" s="178" t="s">
        <v>634</v>
      </c>
      <c r="E8" s="178" t="s">
        <v>631</v>
      </c>
      <c r="F8" s="178" t="s">
        <v>635</v>
      </c>
      <c r="G8" s="178" t="s">
        <v>633</v>
      </c>
      <c r="H8" s="178" t="s">
        <v>738</v>
      </c>
      <c r="I8" s="178" t="s">
        <v>739</v>
      </c>
      <c r="J8" s="179" t="s">
        <v>737</v>
      </c>
      <c r="K8" s="33"/>
    </row>
    <row r="9" spans="1:11" s="19" customFormat="1" ht="16.5" thickBot="1">
      <c r="A9" s="169"/>
      <c r="B9" s="177">
        <v>1</v>
      </c>
      <c r="C9" s="180">
        <v>2</v>
      </c>
      <c r="D9" s="178">
        <v>3</v>
      </c>
      <c r="E9" s="178">
        <v>4</v>
      </c>
      <c r="F9" s="180">
        <v>5</v>
      </c>
      <c r="G9" s="178">
        <v>6</v>
      </c>
      <c r="H9" s="178">
        <v>7</v>
      </c>
      <c r="I9" s="180">
        <v>8</v>
      </c>
      <c r="J9" s="179" t="s">
        <v>736</v>
      </c>
      <c r="K9" s="33"/>
    </row>
    <row r="10" spans="1:11" s="19" customFormat="1" ht="15.75">
      <c r="A10" s="169"/>
      <c r="B10" s="181" t="s">
        <v>811</v>
      </c>
      <c r="C10" s="322">
        <v>34939185.98</v>
      </c>
      <c r="D10" s="182" t="s">
        <v>733</v>
      </c>
      <c r="E10" s="183"/>
      <c r="F10" s="61"/>
      <c r="G10" s="183"/>
      <c r="H10" s="183"/>
      <c r="I10" s="61"/>
      <c r="J10" s="184"/>
      <c r="K10" s="33"/>
    </row>
    <row r="11" spans="1:11" ht="90">
      <c r="A11" s="170"/>
      <c r="B11" s="185">
        <v>2019</v>
      </c>
      <c r="C11" s="47"/>
      <c r="D11" s="186">
        <v>2019</v>
      </c>
      <c r="E11" s="456">
        <v>2838697.79</v>
      </c>
      <c r="F11" s="68" t="s">
        <v>910</v>
      </c>
      <c r="G11" s="71" t="s">
        <v>909</v>
      </c>
      <c r="H11" s="71"/>
      <c r="I11" s="68" t="s">
        <v>908</v>
      </c>
      <c r="J11" s="457">
        <v>2838697.79</v>
      </c>
      <c r="K11" s="32"/>
    </row>
    <row r="12" spans="1:11" ht="15.75">
      <c r="A12" s="170"/>
      <c r="B12" s="185" t="s">
        <v>676</v>
      </c>
      <c r="C12" s="186"/>
      <c r="D12" s="186" t="s">
        <v>676</v>
      </c>
      <c r="E12" s="171"/>
      <c r="F12" s="171"/>
      <c r="G12" s="171"/>
      <c r="H12" s="171"/>
      <c r="I12" s="171"/>
      <c r="J12" s="152"/>
      <c r="K12" s="32"/>
    </row>
    <row r="13" spans="1:11" ht="16.5" thickBot="1">
      <c r="A13" s="170"/>
      <c r="B13" s="34" t="s">
        <v>676</v>
      </c>
      <c r="C13" s="35"/>
      <c r="D13" s="35" t="s">
        <v>676</v>
      </c>
      <c r="E13" s="172"/>
      <c r="F13" s="172"/>
      <c r="G13" s="172"/>
      <c r="H13" s="172"/>
      <c r="I13" s="172"/>
      <c r="J13" s="152"/>
      <c r="K13" s="32"/>
    </row>
    <row r="14" spans="1:11" ht="15.75">
      <c r="A14" s="32"/>
      <c r="B14" s="32"/>
      <c r="C14" s="32"/>
      <c r="D14" s="32"/>
      <c r="E14" s="32"/>
      <c r="F14" s="32"/>
      <c r="G14" s="32"/>
      <c r="H14" s="32"/>
      <c r="I14" s="32"/>
      <c r="J14" s="158"/>
      <c r="K14" s="32"/>
    </row>
    <row r="15" spans="1:11" ht="15.75">
      <c r="A15" s="32"/>
      <c r="B15" s="32" t="s">
        <v>3</v>
      </c>
      <c r="C15" s="32"/>
      <c r="D15" s="32"/>
      <c r="E15" s="32"/>
      <c r="F15" s="32"/>
      <c r="G15" s="32"/>
      <c r="H15" s="32"/>
      <c r="I15" s="32"/>
      <c r="J15" s="32"/>
      <c r="K15" s="32"/>
    </row>
    <row r="16" spans="1:11" ht="15.75">
      <c r="A16" s="32"/>
      <c r="B16" s="32" t="s">
        <v>734</v>
      </c>
      <c r="C16" s="32"/>
      <c r="D16" s="32"/>
      <c r="E16" s="32"/>
      <c r="F16" s="32"/>
      <c r="G16" s="32"/>
      <c r="H16" s="32"/>
      <c r="I16" s="32"/>
      <c r="J16" s="32"/>
      <c r="K16" s="32"/>
    </row>
    <row r="17" spans="1:11" ht="15.75" customHeight="1">
      <c r="A17" s="32"/>
      <c r="B17" s="32" t="s">
        <v>735</v>
      </c>
      <c r="C17" s="32"/>
      <c r="D17" s="32"/>
      <c r="E17" s="32"/>
      <c r="F17" s="32"/>
      <c r="G17" s="32"/>
      <c r="H17" s="173"/>
      <c r="I17" s="32"/>
      <c r="J17" s="32"/>
      <c r="K17" s="32"/>
    </row>
    <row r="18" spans="1:11" ht="15.75">
      <c r="A18" s="32"/>
      <c r="B18" s="32"/>
      <c r="C18" s="32"/>
      <c r="D18" s="32"/>
      <c r="E18" s="32"/>
      <c r="F18" s="32"/>
      <c r="G18" s="32"/>
      <c r="H18" s="173"/>
      <c r="I18" s="32"/>
      <c r="J18" s="32"/>
      <c r="K18" s="32"/>
    </row>
    <row r="19" spans="1:11" ht="15.75">
      <c r="A19" s="32"/>
      <c r="B19" s="321"/>
      <c r="C19" s="321"/>
      <c r="D19" s="321"/>
      <c r="E19" s="321"/>
      <c r="F19" s="32"/>
      <c r="G19" s="32"/>
      <c r="H19" s="32"/>
      <c r="I19" s="32"/>
      <c r="J19" s="32"/>
      <c r="K19" s="32"/>
    </row>
    <row r="20" spans="1:11" ht="15.75">
      <c r="A20" s="32"/>
      <c r="B20" s="174" t="str">
        <f>'Биланс успеха'!B89</f>
        <v>Датум: 29. aприл  2021. године</v>
      </c>
      <c r="C20" s="174"/>
      <c r="D20" s="56"/>
      <c r="E20" s="56"/>
      <c r="F20" s="87" t="s">
        <v>76</v>
      </c>
      <c r="G20" s="32"/>
      <c r="H20" s="175" t="s">
        <v>657</v>
      </c>
      <c r="I20" s="176"/>
      <c r="J20" s="175"/>
      <c r="K20" s="32"/>
    </row>
    <row r="21" spans="1:11" ht="15.75">
      <c r="A21" s="32"/>
      <c r="B21" s="32"/>
      <c r="C21" s="32"/>
      <c r="D21" s="32"/>
      <c r="E21" s="32"/>
      <c r="F21" s="32"/>
      <c r="G21" s="32"/>
      <c r="H21" s="175"/>
      <c r="I21" s="175"/>
      <c r="J21" s="175"/>
      <c r="K21" s="32"/>
    </row>
    <row r="22" spans="1:11" ht="15.75">
      <c r="A22" s="32"/>
      <c r="B22" s="32"/>
      <c r="C22" s="32"/>
      <c r="D22" s="32"/>
      <c r="E22" s="32"/>
      <c r="F22" s="32"/>
      <c r="G22" s="32"/>
      <c r="H22" s="32"/>
      <c r="I22" s="32"/>
      <c r="J22" s="32"/>
      <c r="K22" s="32"/>
    </row>
    <row r="23" spans="1:11" ht="15.75">
      <c r="A23" s="32"/>
      <c r="B23" s="32"/>
      <c r="C23" s="32"/>
      <c r="D23" s="32"/>
      <c r="E23" s="32"/>
      <c r="F23" s="32"/>
      <c r="G23" s="32"/>
      <c r="H23" s="32"/>
      <c r="I23" s="32"/>
      <c r="J23" s="32"/>
      <c r="K23" s="32"/>
    </row>
    <row r="24" spans="1:11" ht="15.75">
      <c r="A24" s="32"/>
      <c r="B24" s="32"/>
      <c r="C24" s="32"/>
      <c r="D24" s="32"/>
      <c r="E24" s="32"/>
      <c r="F24" s="32"/>
      <c r="G24" s="32"/>
      <c r="H24" s="32"/>
      <c r="I24" s="32"/>
      <c r="J24" s="32"/>
      <c r="K24" s="32"/>
    </row>
    <row r="25" spans="1:11" ht="15.75">
      <c r="A25" s="32"/>
      <c r="B25" s="32"/>
      <c r="C25" s="32"/>
      <c r="D25" s="32"/>
      <c r="E25" s="32"/>
      <c r="F25" s="32"/>
      <c r="G25" s="32"/>
      <c r="H25" s="32"/>
      <c r="I25" s="32"/>
      <c r="J25" s="32"/>
      <c r="K25" s="32"/>
    </row>
    <row r="26" spans="1:11" ht="15.75">
      <c r="A26" s="32"/>
      <c r="B26" s="32"/>
      <c r="C26" s="32"/>
      <c r="D26" s="32"/>
      <c r="E26" s="32"/>
      <c r="F26" s="32"/>
      <c r="G26" s="32"/>
      <c r="H26" s="32"/>
      <c r="I26" s="32"/>
      <c r="J26" s="32"/>
      <c r="K26" s="32"/>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NP-DELL</cp:lastModifiedBy>
  <cp:lastPrinted>2021-05-31T07:16:50Z</cp:lastPrinted>
  <dcterms:created xsi:type="dcterms:W3CDTF">2013-03-12T08:27:17Z</dcterms:created>
  <dcterms:modified xsi:type="dcterms:W3CDTF">2021-05-31T07:23:32Z</dcterms:modified>
  <cp:category/>
  <cp:version/>
  <cp:contentType/>
  <cp:contentStatus/>
</cp:coreProperties>
</file>