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3"/>
  </bookViews>
  <sheets>
    <sheet name="Биланс успеха" sheetId="1" r:id="rId1"/>
    <sheet name="Биланс стања" sheetId="2" r:id="rId2"/>
    <sheet name="Извештај о новчаним токовима" sheetId="3" r:id="rId3"/>
    <sheet name="Зараде " sheetId="4" r:id="rId4"/>
    <sheet name="Запослени" sheetId="5" r:id="rId5"/>
    <sheet name="Субвенције" sheetId="6" r:id="rId6"/>
    <sheet name="Цене" sheetId="7" r:id="rId7"/>
    <sheet name="Донације" sheetId="8" r:id="rId8"/>
    <sheet name="Добит" sheetId="9" r:id="rId9"/>
    <sheet name="Кредити" sheetId="10" r:id="rId10"/>
    <sheet name="Готовина" sheetId="11" r:id="rId11"/>
    <sheet name="Извештај о инвестицијама " sheetId="12" r:id="rId12"/>
    <sheet name="Образац НБС " sheetId="13" r:id="rId13"/>
    <sheet name="Sheet1" sheetId="14" r:id="rId14"/>
  </sheets>
  <definedNames>
    <definedName name="_xlnm.Print_Area" localSheetId="7">'Донације'!$B$2:$K$32</definedName>
    <definedName name="_xlnm.Print_Area" localSheetId="4">'Запослени'!$B$2:$F$41</definedName>
    <definedName name="_xlnm.Print_Area" localSheetId="3">'Зараде '!$B$1:$H$50</definedName>
    <definedName name="_xlnm.Print_Area" localSheetId="9">'Кредити'!$A$1:$W$36</definedName>
    <definedName name="_xlnm.Print_Area" localSheetId="5">'Субвенције'!$B$3:$G$56</definedName>
    <definedName name="_xlnm.Print_Area" localSheetId="6">'Цене'!$B$1:$R$37</definedName>
  </definedNames>
  <calcPr fullCalcOnLoad="1"/>
</workbook>
</file>

<file path=xl/sharedStrings.xml><?xml version="1.0" encoding="utf-8"?>
<sst xmlns="http://schemas.openxmlformats.org/spreadsheetml/2006/main" count="1245" uniqueCount="898">
  <si>
    <t>Образац 1</t>
  </si>
  <si>
    <t>Предузеће:</t>
  </si>
  <si>
    <t>ЈКП"Водовод-Ваљево"</t>
  </si>
  <si>
    <t>Матични број:</t>
  </si>
  <si>
    <t>07136277</t>
  </si>
  <si>
    <t>БИЛАНС УСПЕХА за период 01.01 - 31.03.2019</t>
  </si>
  <si>
    <t>у 000 динара</t>
  </si>
  <si>
    <t>Група рачуна, рачун</t>
  </si>
  <si>
    <t>ПОЗИЦИЈА</t>
  </si>
  <si>
    <t>AOП</t>
  </si>
  <si>
    <t>Реализација 
01.01-31.12.2018.      Претходна година</t>
  </si>
  <si>
    <t>План за
01.01-31.12.2019.             Текућа година</t>
  </si>
  <si>
    <t xml:space="preserve"> 01.01 -31.03.2019</t>
  </si>
  <si>
    <t xml:space="preserve">Индекс 
 реализација                    01.01. -31.03.2019/                   план 01.01. -31.03.2019 </t>
  </si>
  <si>
    <t>План</t>
  </si>
  <si>
    <t>Реализација</t>
  </si>
  <si>
    <t>ПРИХОДИ ИЗ РЕДОВНОГ ПОСЛОВАЊА</t>
  </si>
  <si>
    <t>60 до 65, осим 62 и 63</t>
  </si>
  <si>
    <t>А. ПОСЛОВНИ ПРИХОДИ (1002 + 1009 + 1016 + 1017)</t>
  </si>
  <si>
    <t>I. ПРИХОДИ ОД ПРОДАЈЕ РОБЕ (1003 + 1004 + 1005 + 1006 + 1007+ 1008)</t>
  </si>
  <si>
    <t>,</t>
  </si>
  <si>
    <t>1. Приходи од продаје робе матичним и зависним правним лицима на домаћем тржишту</t>
  </si>
  <si>
    <t>2. Приходи од продаје робе матичним и зависним правним лицима на иностраном тржишту</t>
  </si>
  <si>
    <t>.</t>
  </si>
  <si>
    <t>3. Приходи од продаје робе осталим повезаним правним лицима на домаћем тржишту</t>
  </si>
  <si>
    <t>4. Приходи од продаје робе осталим повезаним правним лицима на иностраном тржишту</t>
  </si>
  <si>
    <t>5. Приходи од продаје робе на домаћем тржишту</t>
  </si>
  <si>
    <t>6. Приходи од продаје робе на иностраном тржишту</t>
  </si>
  <si>
    <t>II. ПРИХОДИ ОД ПРОДАЈЕ ПРОИЗВОДА И УСЛУГА
(1010 + 1011 + 1012 + 1013 + 1014 + 1015)</t>
  </si>
  <si>
    <t>1. Приходи од продаје производа и услуга матичним и зависним правним лицима на домаћем тржишту</t>
  </si>
  <si>
    <t>2. Приходи од продаје производа и услуга матичним и зависним правним лицима на иностраном тржишту</t>
  </si>
  <si>
    <t>3. Приходи од продаје производа и услуга осталим повезаним правним лицима на домаћем тржишту</t>
  </si>
  <si>
    <t>4. Приходи од продаје производа и услуга осталим повезаним правним лицима на иностраном тржишту</t>
  </si>
  <si>
    <t>5. Приходи од продаје производа и услуга на домаћем тржишту</t>
  </si>
  <si>
    <t>6. Приходи од продаје готових производа и услуга на иностраном тржишту</t>
  </si>
  <si>
    <t>III. ПРИХОДИ ОД ПРЕМИЈА, СУБВЕНЦИЈА, ДОТАЦИЈА, ДОНАЦИЈА И СЛ.</t>
  </si>
  <si>
    <t>IV. ДРУГИ ПОСЛОВНИ ПРИХОДИ</t>
  </si>
  <si>
    <t>РАСХОДИ ИЗ РЕДОВНОГ ПОСЛОВАЊА</t>
  </si>
  <si>
    <t>50 до 55, 62 и 63</t>
  </si>
  <si>
    <t>Б. ПОСЛОВНИ РАСХОДИ (1019 – 1020 – 1021 + 1022 + 1023 + 1024 + 1025 + 1026 + 1027 + 1028+ 1029) ≥ 0</t>
  </si>
  <si>
    <t>I. НАБАВНА ВРЕДНОСТ ПРОДАТЕ РОБЕ</t>
  </si>
  <si>
    <t>II. ПРИХОДИ ОД АКТИВИРАЊА УЧИНАКА И РОБЕ</t>
  </si>
  <si>
    <t>III. ПОВЕЋАЊЕ ВРЕДНОСТИ ЗАЛИХА НЕДОВРШЕНИХ И ГОТОВИХ ПРОИЗВОДА И НЕДОВРШЕНИХ УСЛУГА</t>
  </si>
  <si>
    <t>IV. СМАЊЕЊЕ ВРЕДНОСТИ ЗАЛИХА НЕДОВРШЕНИХ И ГОТОВИХ ПРОИЗВОДА И НЕДОВРШЕНИХ УСЛУГА</t>
  </si>
  <si>
    <t>51 осим 513</t>
  </si>
  <si>
    <t>V. ТРОШКОВИ МАТЕРИЈАЛА</t>
  </si>
  <si>
    <t>VI. ТРОШКОВИ ГОРИВА И ЕНЕРГИЈЕ</t>
  </si>
  <si>
    <t>VII. ТРОШКОВИ ЗАРАДА, НАКНАДА ЗАРАДА И ОСТАЛИ ЛИЧНИ РАСХОДИ</t>
  </si>
  <si>
    <t>VIII. ТРОШКОВИ ПРОИЗВОДНИХ УСЛУГА</t>
  </si>
  <si>
    <t>IX. ТРОШКОВИ АМОРТИЗАЦИЈЕ</t>
  </si>
  <si>
    <t>541 до 549</t>
  </si>
  <si>
    <t>X. ТРОШКОВИ ДУГОРОЧНИХ РЕЗЕРВИСАЊА</t>
  </si>
  <si>
    <t>XI. НЕМАТЕРИЈАЛНИ ТРОШКОВИ</t>
  </si>
  <si>
    <t>В. ПОСЛОВНИ ДОБИТАК (1001 – 1018) ≥ 0</t>
  </si>
  <si>
    <t>Г. ПОСЛОВНИ ГУБИТАК (1018 – 1001) ≥ 0</t>
  </si>
  <si>
    <t>Д. ФИНАНСИЈСКИ ПРИХОДИ (1033 + 1038 + 1039)</t>
  </si>
  <si>
    <t>66, осим 662, 663 и 664</t>
  </si>
  <si>
    <t>I. ФИНАНСИЈСКИ ПРИХОДИ ОД ПОВЕЗАНИХ ЛИЦА И ОСТАЛИ ФИНАНСИЈСКИ ПРИХОДИ (1034 + 1035 + 1036 + 1037)</t>
  </si>
  <si>
    <t>1. Финансијски приходи од матичних и зависних правних лица</t>
  </si>
  <si>
    <t>2. Финансијски приходи од осталих повезаних правних лица</t>
  </si>
  <si>
    <t>3. Приходи од учешћа у добитку придружених правних лица и заједничких подухвата</t>
  </si>
  <si>
    <t>4. Остали финансијски приходи</t>
  </si>
  <si>
    <t>II. ПРИХОДИ ОД КАМАТА (ОД ТРЕЋИХ ЛИЦА)</t>
  </si>
  <si>
    <t>663 и 664</t>
  </si>
  <si>
    <t>III. ПОЗИТИВНЕ КУРСНЕ РАЗЛИКЕ И ПОЗИТИВНИ ЕФЕКТИ ВАЛУТНЕ КЛАУЗУЛЕ (ПРЕМА ТРЕЋИМ ЛИЦИМА)</t>
  </si>
  <si>
    <t>Ђ. ФИНАНСИЈСКИ РАСХОДИ (1041 + 1046 + 1047)</t>
  </si>
  <si>
    <t>56, осим 562, 563 и 564</t>
  </si>
  <si>
    <t>I. ФИНАНСИЈСКИ РАСХОДИ ИЗ ОДНОСА СА ПОВЕЗАНИМ ПРАВНИМ ЛИЦИМА И ОСТАЛИ ФИНАНСИЈСКИ РАСХОДИ (1042 + 1043 + 1044 + 1045)</t>
  </si>
  <si>
    <t>1. Финансијски расходи из односа са матичним и зависним правним лицима</t>
  </si>
  <si>
    <t>2. Финансијски расходи из односа са осталим повезаним правним лицима</t>
  </si>
  <si>
    <t>3. Расходи од учешћа у губитку придружених правних лица и заједничких подухвата</t>
  </si>
  <si>
    <t>566 и 569</t>
  </si>
  <si>
    <t>4. Остали финансијски расходи</t>
  </si>
  <si>
    <t>II. РАСХОДИ КАМАТА (ПРЕМА ТРЕЋИМ ЛИЦИМА)</t>
  </si>
  <si>
    <t>563 и 564</t>
  </si>
  <si>
    <t>III. НЕГАТИВНЕ КУРСНЕ РАЗЛИКЕ И НЕГАТИВНИ ЕФЕКТИ ВАЛУТНЕ КЛАУЗУЛЕ (ПРЕМА ТРЕЋИМ ЛИЦИМА)</t>
  </si>
  <si>
    <t>Е. ДОБИТАК ИЗ ФИНАНСИРАЊА (1032 – 1040)</t>
  </si>
  <si>
    <t>Ж. ГУБИТАК ИЗ ФИНАНСИРАЊА (1040 – 1032)</t>
  </si>
  <si>
    <t>683 и 685</t>
  </si>
  <si>
    <t>З. ПРИХОДИ ОД УСКЛАЂИВАЊА ВРЕДНОСТИ ОСТАЛЕ ИМОВИНЕ КОЈА СЕ ИСКАЗУЈЕ ПО ФЕР ВРЕДНОСТИ КРОЗ БИЛАНС УСПЕХА</t>
  </si>
  <si>
    <t>583 и 585</t>
  </si>
  <si>
    <t>И. РАСХОДИ ОД УСКЛАЂИВАЊА ВРЕДНОСТИ ОСТАЛЕ ИМОВИНЕ КОЈА СЕ ИСКАЗУЈЕ ПО ФЕР ВРЕДНОСТИ КРОЗ БИЛАНС УСПЕХА</t>
  </si>
  <si>
    <t>67 и 68, осим 683 и 685</t>
  </si>
  <si>
    <t>Ј. ОСТАЛИ ПРИХОДИ</t>
  </si>
  <si>
    <t>57 и 58, осим 583 и 585</t>
  </si>
  <si>
    <t>К. ОСТАЛИ РАСХОДИ</t>
  </si>
  <si>
    <t>Л. ДОБИТАК ИЗ РЕДОВНОГ ПОСЛОВАЊА ПРЕ ОПОРЕЗИВАЊА 
(1030 – 1031 + 1048 – 1049 + 1050 – 1051 + 1052 – 1053)</t>
  </si>
  <si>
    <t>Љ. ГУБИТАК ИЗ РЕДОВНОГ ПОСЛОВАЊА ПРЕ ОПОРЕЗИВАЊА
 (1031 – 1030 + 1049 – 1048 + 1051 – 1050 + 1053 – 1052)</t>
  </si>
  <si>
    <t>69-59</t>
  </si>
  <si>
    <t>М. НЕТО ДОБИТАК ПОСЛОВАЊА КОЈЕ СЕ ОБУСТАВЉА, ЕФЕКТИ ПРОМЕНЕ РАЧУНОВОДСТВЕНЕ ПОЛИТИКЕ И ИСПРАВКА ГРЕШАКА ИЗ РАНИЈИХ ПЕРИОДА</t>
  </si>
  <si>
    <t>59-69</t>
  </si>
  <si>
    <t>Н. НЕТО ГУБИТАК ПОСЛОВАЊА КОЈЕ СЕ ОБУСТАВЉА, РАСХОДИ ПРОМЕНЕ РАЧУНОВОДСТВЕНЕ ПОЛИТИКЕ И ИСПРАВКА ГРЕШАКА ИЗ РАНИЈИХ ПЕРИОДА</t>
  </si>
  <si>
    <t>Њ. ДОБИТАК ПРЕ ОПОРЕЗИВАЊА (1054 – 1055 + 1056 – 1057)</t>
  </si>
  <si>
    <t>О. ГУБИТАК ПРЕ ОПОРЕЗИВАЊА (1055 – 1054 + 1057 – 1056)</t>
  </si>
  <si>
    <t>П. ПОРЕЗ НА ДОБИТАК</t>
  </si>
  <si>
    <t>I. ПОРЕСКИ РАСХОД ПЕРИОДА</t>
  </si>
  <si>
    <t>део 722</t>
  </si>
  <si>
    <t>II. ОДЛОЖЕНИ ПОРЕСКИ РАСХОДИ ПЕРИОДА</t>
  </si>
  <si>
    <t>III. ОДЛОЖЕНИ ПОРЕСКИ ПРИХОДИ ПЕРИОДА</t>
  </si>
  <si>
    <t>Р. ИСПЛАЋЕНА ЛИЧНА ПРИМАЊА ПОСЛОДАВЦА</t>
  </si>
  <si>
    <t>С. НЕТО ДОБИТАК (1058 – 1059 – 1060 – 1061 + 1062 - 1063)</t>
  </si>
  <si>
    <t>Т. НЕТО ГУБИТАК (1059 – 1058 + 1060 + 1061 – 1062 + 1063)</t>
  </si>
  <si>
    <t>I. НЕТО ДОБИТАК КОЈИ ПРИПАДА МАЊИНСКИМ УЛАГАЧИМА</t>
  </si>
  <si>
    <t>II. НЕТО ДОБИТАК КОЈИ ПРИПАДА ВЕЋИНСКОМ ВЛАСНИКУ</t>
  </si>
  <si>
    <t>III. НЕТО ГУБИТАК  КОЈИ ПРИПАДА МАЊИНСКИМ УЛАГАЧИМА</t>
  </si>
  <si>
    <t>IV. НЕТО ГУБИТАК  КОЈИ ПРИПАДА ВЕЋИНСКОМ ВЛАСНИКУ</t>
  </si>
  <si>
    <t>V. ЗАРАДА ПО АКЦИЈИ</t>
  </si>
  <si>
    <t>1. Основна зарада по акцији</t>
  </si>
  <si>
    <t>2. Умањена (разводњена) зарада по акцији</t>
  </si>
  <si>
    <t>Датум: 30. aприл  2019. године</t>
  </si>
  <si>
    <t>Oвлашћено лице: __________________________</t>
  </si>
  <si>
    <t xml:space="preserve">М.П. </t>
  </si>
  <si>
    <t>Образац 1А</t>
  </si>
  <si>
    <t>БИЛАНС СТАЊА  на дан 31.03.2019</t>
  </si>
  <si>
    <t>П О З И Ц И Ј А</t>
  </si>
  <si>
    <t>АОП</t>
  </si>
  <si>
    <t>Стање на дан 
31.12.2018
Претходна година</t>
  </si>
  <si>
    <t>Планирано стање 
на дан 31.12.2019 Текућа година</t>
  </si>
  <si>
    <t>31.03.2019</t>
  </si>
  <si>
    <t>Индекс реализација 31.03.2019 /                  план 31.03.2019</t>
  </si>
  <si>
    <t xml:space="preserve">План </t>
  </si>
  <si>
    <t>АКТИВА</t>
  </si>
  <si>
    <t>А. УПИСАНИ А НЕУПЛАЋЕНИ КАПИТАЛ</t>
  </si>
  <si>
    <t>001</t>
  </si>
  <si>
    <r>
      <rPr>
        <b/>
        <sz val="12"/>
        <rFont val="Arial"/>
        <family val="2"/>
      </rPr>
      <t xml:space="preserve">Б.СТАЛНА ИМОВИНА </t>
    </r>
    <r>
      <rPr>
        <sz val="12"/>
        <rFont val="Arial"/>
        <family val="2"/>
      </rPr>
      <t>(0003+0010+0019+0024+0034)</t>
    </r>
  </si>
  <si>
    <t>002</t>
  </si>
  <si>
    <t>I. НЕМАТЕРИЈАЛНА ИМОВИНА (0004+0005+0006+0007+0008+0009)</t>
  </si>
  <si>
    <t>003</t>
  </si>
  <si>
    <t>010 и део 019</t>
  </si>
  <si>
    <t>1. Улагања у развој</t>
  </si>
  <si>
    <t>004</t>
  </si>
  <si>
    <t>011, 012 и део 019</t>
  </si>
  <si>
    <t>2. Концесије, патенти, лиценце, робне и услужне марке, софтвер и остала права</t>
  </si>
  <si>
    <t>005</t>
  </si>
  <si>
    <t>013 и део 019</t>
  </si>
  <si>
    <t>3. Гудвил</t>
  </si>
  <si>
    <t>006</t>
  </si>
  <si>
    <t>014 и део 019</t>
  </si>
  <si>
    <t>4. Остала нематеријална имовина</t>
  </si>
  <si>
    <t>007</t>
  </si>
  <si>
    <t>015 и део 019</t>
  </si>
  <si>
    <t>5. Нематеријална имовина у припреми</t>
  </si>
  <si>
    <t>008</t>
  </si>
  <si>
    <t>016 и део 019</t>
  </si>
  <si>
    <t>6. Аванси за нематеријалну имовину</t>
  </si>
  <si>
    <t>009</t>
  </si>
  <si>
    <t>II. НЕКРЕТНИНЕ, ПОСТРОJEЊА И ОПРЕМА (0011 + 0012 + 0013 + 0014 + 0015 + 0016 + 0017 + 0018)</t>
  </si>
  <si>
    <t>010</t>
  </si>
  <si>
    <t>020, 021 и део 029</t>
  </si>
  <si>
    <t>1. Земљиште</t>
  </si>
  <si>
    <t>011</t>
  </si>
  <si>
    <t>022 и део 029</t>
  </si>
  <si>
    <t>2. Грађевински објекти</t>
  </si>
  <si>
    <t>012</t>
  </si>
  <si>
    <t>023 и део 029</t>
  </si>
  <si>
    <t>3. Постројења и опрема</t>
  </si>
  <si>
    <t>013</t>
  </si>
  <si>
    <t>024 и део 029</t>
  </si>
  <si>
    <t>4. Инвестиционе некретнине</t>
  </si>
  <si>
    <t>014</t>
  </si>
  <si>
    <t>025 и део 029</t>
  </si>
  <si>
    <t>5. Остале некретнине, постројења и опрема</t>
  </si>
  <si>
    <t>015</t>
  </si>
  <si>
    <t>026 и део 029</t>
  </si>
  <si>
    <t>6. Некретнине, постројења и опрема у припреми</t>
  </si>
  <si>
    <t>016</t>
  </si>
  <si>
    <t>027 и део 029</t>
  </si>
  <si>
    <t>7. Улагања на туђим некретнинама, постројењима и опреми</t>
  </si>
  <si>
    <t>017</t>
  </si>
  <si>
    <t>028 и део 029</t>
  </si>
  <si>
    <t>8. Аванси за некретнине, постројења и опрему</t>
  </si>
  <si>
    <t>018</t>
  </si>
  <si>
    <t>III. БИОЛОШКА СРЕДСТВА (0020 + 0021 + 0022 + 0023)</t>
  </si>
  <si>
    <t>019</t>
  </si>
  <si>
    <t>030, 031 и део 039</t>
  </si>
  <si>
    <t>1. Шуме и вишегодишњи засади</t>
  </si>
  <si>
    <t>020</t>
  </si>
  <si>
    <t>032 и део 039</t>
  </si>
  <si>
    <t>2. Основно стадо</t>
  </si>
  <si>
    <t>021</t>
  </si>
  <si>
    <t>037 и део 039</t>
  </si>
  <si>
    <t>3. Биолошка средства у припреми</t>
  </si>
  <si>
    <t>022</t>
  </si>
  <si>
    <t>038 и део 039</t>
  </si>
  <si>
    <t>4. Аванси за биолошка средства</t>
  </si>
  <si>
    <t>023</t>
  </si>
  <si>
    <t>04. осим 047</t>
  </si>
  <si>
    <t>IV. ДУГОРОЧНИ ФИНАНСИЈСКИ ПЛАСМАНИ 0025 + 0026 + 0027 + 0028 + 0029 + 0030 + 0031 + 0032 + 0033)</t>
  </si>
  <si>
    <t>024</t>
  </si>
  <si>
    <t>040 и део 049</t>
  </si>
  <si>
    <t>1. Учешћа у капиталу зависних правних лица</t>
  </si>
  <si>
    <t>025</t>
  </si>
  <si>
    <t>041 и део 049</t>
  </si>
  <si>
    <t>2. Учешћа у капиталу придружених правних лица и заједничким подухватима</t>
  </si>
  <si>
    <t>026</t>
  </si>
  <si>
    <t>042 и део 049</t>
  </si>
  <si>
    <t>3. Учешћа у капиталу осталих правних лица и друге хартије од вредности расположиве за продају</t>
  </si>
  <si>
    <t>027</t>
  </si>
  <si>
    <t>део 043, део 044 и део 049</t>
  </si>
  <si>
    <t>4. Дугорочни пласмани матичним и зависним правним лицима</t>
  </si>
  <si>
    <t>028</t>
  </si>
  <si>
    <t>5. Дугорочни пласмани осталим повезаним правним лицима</t>
  </si>
  <si>
    <t>029</t>
  </si>
  <si>
    <t>део 045 и део 049</t>
  </si>
  <si>
    <t>6. Дугорочни пласмани у земљи</t>
  </si>
  <si>
    <t>030</t>
  </si>
  <si>
    <t>7. Дугорочни пласмани у иностранству</t>
  </si>
  <si>
    <t>031</t>
  </si>
  <si>
    <t>046 и део 049</t>
  </si>
  <si>
    <t>8. Хартије од вредности које се држе до доспећа</t>
  </si>
  <si>
    <t>032</t>
  </si>
  <si>
    <t>048 и део 049</t>
  </si>
  <si>
    <t>9. Остали дугорочни финансијски пласмани</t>
  </si>
  <si>
    <t>033</t>
  </si>
  <si>
    <t>V. ДУГОРОЧНА ПОТРАЖИВАЊА (0035 + 0036 + 0037 + 0038 + 0039 + 0040 + 0041)</t>
  </si>
  <si>
    <t>034</t>
  </si>
  <si>
    <t>050 и део 059</t>
  </si>
  <si>
    <t>1. Потраживања од матичног и зависних правних лица</t>
  </si>
  <si>
    <t>035</t>
  </si>
  <si>
    <t>051 и део 059</t>
  </si>
  <si>
    <t>2. Потраживања од осталих повезаних лица</t>
  </si>
  <si>
    <t>036</t>
  </si>
  <si>
    <t>052 и део 059</t>
  </si>
  <si>
    <t>3. Потраживања по основу продаје на робни кредит</t>
  </si>
  <si>
    <t>037</t>
  </si>
  <si>
    <t>053 и део 059</t>
  </si>
  <si>
    <t>4. Потраживања за продају по уговорима о финансијском лизингу</t>
  </si>
  <si>
    <t>038</t>
  </si>
  <si>
    <t>054 и део 059</t>
  </si>
  <si>
    <t>5. Потраживања по основу јемства</t>
  </si>
  <si>
    <t>039</t>
  </si>
  <si>
    <t>055 и део 059</t>
  </si>
  <si>
    <t>6. Спорна и сумњива потраживања</t>
  </si>
  <si>
    <t>040</t>
  </si>
  <si>
    <t>056 и део 059</t>
  </si>
  <si>
    <t>7. Остала дугорочна потраживања</t>
  </si>
  <si>
    <t>041</t>
  </si>
  <si>
    <t>В. ОДЛОЖЕНА ПОРЕСКА СРЕДСТВА</t>
  </si>
  <si>
    <t>042</t>
  </si>
  <si>
    <t>Г. ОБРТНА ИМОВИНА (0044 + 0051 + 0059 + 0060 + 0061 + 0062 + 0068 + 0069 + 0070)</t>
  </si>
  <si>
    <t>043</t>
  </si>
  <si>
    <t>Класа 1</t>
  </si>
  <si>
    <t>I. ЗАЛИХЕ (0045 + 0046 + 0047 + 0048 + 0049 + 0050)</t>
  </si>
  <si>
    <t>044</t>
  </si>
  <si>
    <t>1. Материјал, резервни делови, алат и ситан инвентар</t>
  </si>
  <si>
    <t>045</t>
  </si>
  <si>
    <t>2. Недовршена производња и недовршене услуге</t>
  </si>
  <si>
    <t>046</t>
  </si>
  <si>
    <t>3. Готови производи</t>
  </si>
  <si>
    <t>047</t>
  </si>
  <si>
    <t>4. Роба</t>
  </si>
  <si>
    <t>048</t>
  </si>
  <si>
    <t>5. Стална средства намењена продаји</t>
  </si>
  <si>
    <t>049</t>
  </si>
  <si>
    <t>6. Плаћени аванси за залихе и услуге</t>
  </si>
  <si>
    <t>050</t>
  </si>
  <si>
    <t>II. ПОТРАЖИВАЊА ПО ОСНОВУ ПРОДАЈЕ (0052 + 0053 + 0054 + 0055 + 0056 + 0057 + 0058)</t>
  </si>
  <si>
    <t>051</t>
  </si>
  <si>
    <t>200 и део 209</t>
  </si>
  <si>
    <t>1. Купци у земљи – матична и зависна правна лица</t>
  </si>
  <si>
    <t>052</t>
  </si>
  <si>
    <t>201 и део 209</t>
  </si>
  <si>
    <t>2. Купци у Иностранству – матична и зависна правна лица</t>
  </si>
  <si>
    <t>053</t>
  </si>
  <si>
    <t>202 и део 209</t>
  </si>
  <si>
    <t>3. Купци у земљи – остала повезана правна лица</t>
  </si>
  <si>
    <t>054</t>
  </si>
  <si>
    <t>203 и део 209</t>
  </si>
  <si>
    <t>4. Купци у иностранству – остала повезана правна лица</t>
  </si>
  <si>
    <t>055</t>
  </si>
  <si>
    <t>204 и део 209</t>
  </si>
  <si>
    <t>5. Купци у земљи</t>
  </si>
  <si>
    <t>056</t>
  </si>
  <si>
    <t>205 и део 209</t>
  </si>
  <si>
    <t>6. Купци у иностранству</t>
  </si>
  <si>
    <t>057</t>
  </si>
  <si>
    <t>206 и део 209</t>
  </si>
  <si>
    <t>7. Остала потраживања по основу продаје</t>
  </si>
  <si>
    <t>058</t>
  </si>
  <si>
    <t>III. ПОТРАЖИВАЊА ИЗ СПЕЦИФИЧНИХ ПОСЛОВА</t>
  </si>
  <si>
    <t>059</t>
  </si>
  <si>
    <t>IV. ДРУГА ПОТРАЖИВАЊА</t>
  </si>
  <si>
    <t>060</t>
  </si>
  <si>
    <t>V. ФИНАНСИЈСКА СРЕДСТВА КОЈА СЕ ВРЕДНУЈУ ПО ФЕР ВРЕДНОСТИ КРОЗ БИЛАНС УСПЕХА</t>
  </si>
  <si>
    <t>061</t>
  </si>
  <si>
    <t>23 осим 236 и 237</t>
  </si>
  <si>
    <t>VI. КРАТКОРОЧНИ ФИНАНСИЈСКИ ПЛАСМАНИ (0063 + 0064 + 0065 + 0066 + 0067)</t>
  </si>
  <si>
    <t>062</t>
  </si>
  <si>
    <t>230 и део 239</t>
  </si>
  <si>
    <t>1. Краткорочни кредити и пласмани – матична и зависна правна лица</t>
  </si>
  <si>
    <t>063</t>
  </si>
  <si>
    <t>231 и део 239</t>
  </si>
  <si>
    <t>2. Краткорочни кредити и пласмани – остала повезана правна лица</t>
  </si>
  <si>
    <t>064</t>
  </si>
  <si>
    <t>232 и део 239</t>
  </si>
  <si>
    <t>3. Краткорочни кредити и зајмови у земљи</t>
  </si>
  <si>
    <t>065</t>
  </si>
  <si>
    <t>233 и део 239</t>
  </si>
  <si>
    <t>4. Краткорочни кредити и зајмови у иностранству</t>
  </si>
  <si>
    <t>066</t>
  </si>
  <si>
    <t>234, 235, 238 и део 239</t>
  </si>
  <si>
    <t>5. Остали краткорочни финансијски пласмани</t>
  </si>
  <si>
    <t>067</t>
  </si>
  <si>
    <t>VII. ГОТОВИНСКИ ЕКВИВАЛЕНТИ И ГОТОВИНА</t>
  </si>
  <si>
    <t>068</t>
  </si>
  <si>
    <t>VIII. ПОРЕЗ НА ДОДАТУ ВРЕДНОСТ</t>
  </si>
  <si>
    <t>069</t>
  </si>
  <si>
    <t>28 осим 288</t>
  </si>
  <si>
    <t>IX. АКТИВНА ВРЕМЕНСКА РАЗГРАНИЧЕЊА</t>
  </si>
  <si>
    <t>070</t>
  </si>
  <si>
    <t>Д. УКУПНА АКТИВА = ПОСЛОВНА ИМОВИНА (0001 + 0002 + 0042 + 0043)</t>
  </si>
  <si>
    <t>071</t>
  </si>
  <si>
    <t>Ђ. ВАНБИЛАНСНА АКТИВА</t>
  </si>
  <si>
    <t>072</t>
  </si>
  <si>
    <t>ПАСИВА</t>
  </si>
  <si>
    <t>А. КАПИТАЛ (0402 + 0411 – 0412 + 0413 + 0414 + 0415 – 0416 + 0417 + 0420 – 0421) ≥ 0 = (0071 – 0424 – 0441 – 0442)</t>
  </si>
  <si>
    <t>0401</t>
  </si>
  <si>
    <t>I. ОСНОВНИ КАПИТАЛ (0403 + 0404 + 0405 + 0406 + 0407 + 0408 + 0409 + 0410)</t>
  </si>
  <si>
    <t>0402</t>
  </si>
  <si>
    <t>1. Акцијски капитал</t>
  </si>
  <si>
    <t>0403</t>
  </si>
  <si>
    <t>2. Удели друштава с ограниченом одговорношћу</t>
  </si>
  <si>
    <t>0404</t>
  </si>
  <si>
    <t>3. Улози</t>
  </si>
  <si>
    <t>0405</t>
  </si>
  <si>
    <t>4. Државни капитал</t>
  </si>
  <si>
    <t>0406</t>
  </si>
  <si>
    <t>5. Друштвени капитал</t>
  </si>
  <si>
    <t>0407</t>
  </si>
  <si>
    <t>6. Задружни удели</t>
  </si>
  <si>
    <t>0408</t>
  </si>
  <si>
    <t>7. Емисиона премија</t>
  </si>
  <si>
    <t>0409</t>
  </si>
  <si>
    <t>8. Остали основни капитал</t>
  </si>
  <si>
    <t>0410</t>
  </si>
  <si>
    <t>II. УПИСАНИ А НЕУПЛАЋЕНИ КАПИТАЛ</t>
  </si>
  <si>
    <t>0411</t>
  </si>
  <si>
    <t>047 и 237</t>
  </si>
  <si>
    <t>III. ОТКУПЉЕНЕ СОПСТВЕНЕ АКЦИЈЕ</t>
  </si>
  <si>
    <t>0412</t>
  </si>
  <si>
    <t>IV. РЕЗЕРВЕ</t>
  </si>
  <si>
    <t>0413</t>
  </si>
  <si>
    <t>V. РЕВАЛОРИЗАЦИОНЕ РЕЗЕРВЕ ПО ОСНОВУ РЕВАЛОРИЗАЦИЈЕ НЕМАТЕРИЈАЛНЕ ИМОВИНЕ, НЕКРЕТНИНА, ПОСТРОЈЕЊА И ОПРЕМЕ</t>
  </si>
  <si>
    <t>0414</t>
  </si>
  <si>
    <t>33 осим 330</t>
  </si>
  <si>
    <t>VI. НЕРЕАЛИЗОВАНИ ДОБИЦИ ПО ОСНОВУ ХАРТИЈА ОД ВРЕДНОСТИ И ДРУГИХ КОМПОНЕНТИ ОСТАЛОГ СВЕОБУХВАТНОГ РЕЗУЛТАТА (потражна салда рачуна групе 33 осим 330)</t>
  </si>
  <si>
    <t>0415</t>
  </si>
  <si>
    <t>VII. НЕРЕАЛИЗОВАНИ ГУБИЦИ ПО ОСНОВУ ХАРТИЈА ОД ВРЕДНОСТИ И ДРУГИХ КОМПОНЕНТИ ОСТАЛОГ СВЕОБУХВАТНОГ РЕЗУЛТАТА (дуговна салда рачуна групе 33 осим 330)</t>
  </si>
  <si>
    <t>0416</t>
  </si>
  <si>
    <t>VIII. НЕРАСПОРЕЂЕНИ ДОБИТАК (0418 + 0419)</t>
  </si>
  <si>
    <t>0417</t>
  </si>
  <si>
    <t>1. Нераспоређени добитак ранијих година</t>
  </si>
  <si>
    <t>0418</t>
  </si>
  <si>
    <t>2. Нераспоређени добитак текуће године</t>
  </si>
  <si>
    <t>0419</t>
  </si>
  <si>
    <t>IX. УЧЕШЋЕ БЕЗ ПРАВА КОНТРОЛЕ</t>
  </si>
  <si>
    <t>0420</t>
  </si>
  <si>
    <t>X. ГУБИТАК (0422 + 0423)</t>
  </si>
  <si>
    <t>0421</t>
  </si>
  <si>
    <t>1. Губитак ранијих година</t>
  </si>
  <si>
    <t>0422</t>
  </si>
  <si>
    <t>2. Губитак текуће године</t>
  </si>
  <si>
    <t>0423</t>
  </si>
  <si>
    <t>Б. ДУГОРОЧНА РЕЗЕРВИСАЊА И ОБАВЕЗЕ (0425 + 0432)</t>
  </si>
  <si>
    <t>0424</t>
  </si>
  <si>
    <t>X. ДУГОРОЧНА РЕЗЕРВИСАЊА (0426 + 0427 + 0428 + 0429 + 0430 + 0431)</t>
  </si>
  <si>
    <t>0425</t>
  </si>
  <si>
    <t>1. Резервисања за трошкове у гарантном року</t>
  </si>
  <si>
    <t>0426</t>
  </si>
  <si>
    <t>2. Резервисања за трошкове обнављања природних богатстава</t>
  </si>
  <si>
    <t>0427</t>
  </si>
  <si>
    <t>3. Резервисања за трошкове реструктурирања</t>
  </si>
  <si>
    <t>0428</t>
  </si>
  <si>
    <t>4. Резервисања за накнаде и друге бенефиције запослених</t>
  </si>
  <si>
    <t>0429</t>
  </si>
  <si>
    <t>5. Резервисања за трошкове судских спорова</t>
  </si>
  <si>
    <t>0430</t>
  </si>
  <si>
    <t>402 и 409</t>
  </si>
  <si>
    <t>6. Остала дугорочна резервисања</t>
  </si>
  <si>
    <t>0431</t>
  </si>
  <si>
    <t>II. ДУГОРОЧНЕ ОБАВЕЗЕ (0433 + 0434 + 0435 + 0436 + 0437 + 0438 + 0439 + 0440)</t>
  </si>
  <si>
    <t>0432</t>
  </si>
  <si>
    <t>1. Обавезе које се могу конвертовати у капитал</t>
  </si>
  <si>
    <t>0433</t>
  </si>
  <si>
    <t>2. Обавезе према матичним и зависним правним лицима</t>
  </si>
  <si>
    <t>0434</t>
  </si>
  <si>
    <t>3. Обавезе према осталим повезаним правним лицима</t>
  </si>
  <si>
    <t>0435</t>
  </si>
  <si>
    <t>4. Обавезе по емитованим хартијама од вредности у периоду дужем од годину дана</t>
  </si>
  <si>
    <t>0436</t>
  </si>
  <si>
    <t>5. Дугорочни кредити и зајмови у земљи</t>
  </si>
  <si>
    <t>0437</t>
  </si>
  <si>
    <t>6. Дугорочни кредити и зајмови у иностранству</t>
  </si>
  <si>
    <t>0438</t>
  </si>
  <si>
    <t>7. Обавезе по основу финансијског лизинга</t>
  </si>
  <si>
    <t>0439</t>
  </si>
  <si>
    <t>8. Остале дугорочне обавезе</t>
  </si>
  <si>
    <t>0440</t>
  </si>
  <si>
    <t>В. ОДЛОЖЕНЕ ПОРЕСКЕ ОБАВЕЗЕ</t>
  </si>
  <si>
    <t>0441</t>
  </si>
  <si>
    <t>42 до 49 (осим 498)</t>
  </si>
  <si>
    <t>Г. КРАТКОРОЧНЕ ОБАВЕЗЕ (0443 + 0450 + 0451 + 0459 + 0460 + 0461 + 0462)</t>
  </si>
  <si>
    <t>0442</t>
  </si>
  <si>
    <t>I. КРАТКОРОЧНЕ ФИНАНСИЈСКЕ ОБАВЕЗЕ (0444 + 0445 + 0446 + 0447 + 0448 + 0449)</t>
  </si>
  <si>
    <t>0443</t>
  </si>
  <si>
    <t>1. Краткорочни кредити од матичних и зависних правних лица</t>
  </si>
  <si>
    <t>0444</t>
  </si>
  <si>
    <t>2. Краткорочни кредити од осталих повезаних правних лица</t>
  </si>
  <si>
    <t>0445</t>
  </si>
  <si>
    <t>0446</t>
  </si>
  <si>
    <t>0447</t>
  </si>
  <si>
    <t>5. Обавезе по основу сталних средстава и средстава обустављеног пословања намењених продаји</t>
  </si>
  <si>
    <t>0448</t>
  </si>
  <si>
    <t>424, 425, 426 и 429</t>
  </si>
  <si>
    <t>6. Остале краткорочне финансијске обавезе</t>
  </si>
  <si>
    <t>0449</t>
  </si>
  <si>
    <t>II. ПРИМЉЕНИ АВАНСИ, ДЕПОЗИТИ И КАУЦИЈЕ</t>
  </si>
  <si>
    <t>0450</t>
  </si>
  <si>
    <t>43 осим 430</t>
  </si>
  <si>
    <t>III. ОБАВЕЗЕ ИЗ ПОСЛОВАЊА (0452 + 0453 + 0454 + 0455 + 0456 + 0457 + 0458)</t>
  </si>
  <si>
    <t>0451</t>
  </si>
  <si>
    <t>1. Добављачи – матична и зависна правна лица у земљи</t>
  </si>
  <si>
    <t>0452</t>
  </si>
  <si>
    <t>2. Добављачи – матична и зависна правна лица у иностранству</t>
  </si>
  <si>
    <t>0453</t>
  </si>
  <si>
    <t>3. Добављачи – остала повезана правна лица у земљи</t>
  </si>
  <si>
    <t>0454</t>
  </si>
  <si>
    <t>4. Добављачи – остала повезана правна лица у иностранству</t>
  </si>
  <si>
    <t>0455</t>
  </si>
  <si>
    <t>5. Добављачи у земљи</t>
  </si>
  <si>
    <t>0456</t>
  </si>
  <si>
    <t>6. Добављачи у иностранству</t>
  </si>
  <si>
    <t>0457</t>
  </si>
  <si>
    <t>7. Остале обавезе из пословања</t>
  </si>
  <si>
    <t>0458</t>
  </si>
  <si>
    <t>44, 45 и 46</t>
  </si>
  <si>
    <t>IV. ОСТАЛЕ КРАТКОРОЧНЕ ОБАВЕЗЕ</t>
  </si>
  <si>
    <t>0459</t>
  </si>
  <si>
    <t>V. ОБАВЕЗЕ ПО ОСНОВУ ПОРЕЗА НА ДОДАТУ ВРЕДНОСТ</t>
  </si>
  <si>
    <t>0460</t>
  </si>
  <si>
    <t>VI. ОБАВЕЗЕ ЗА ОСТАЛЕ ПОРЕЗЕ, ДОПРИНОСЕ И ДРУГЕ ДАЖБИНЕ</t>
  </si>
  <si>
    <t>0461</t>
  </si>
  <si>
    <t>49 осим 498</t>
  </si>
  <si>
    <t>VII. ПАСИВНА ВРЕМЕНСКА РАЗГРАНИЧЕЊА</t>
  </si>
  <si>
    <t>0462</t>
  </si>
  <si>
    <t>Д. ГУБИТАК ИЗНАД ВИСИНЕ КАПИТАЛА (0412 + 0416 + 0421 – 0420 – 0417 – 0415 – 0414 – 0413 – 0411 – 0402) ≥ 0 = (0441 + 0424 + 0442 – 0071) ≥ 0</t>
  </si>
  <si>
    <t>0463</t>
  </si>
  <si>
    <t>Ђ. УКУПНА ПАСИВА (0424 + 0442 + 0441 + 0401 – 0463) ≥ 0</t>
  </si>
  <si>
    <t>0464</t>
  </si>
  <si>
    <t>Е. ВАНБИЛАНСНА ПАСИВА</t>
  </si>
  <si>
    <t>0465</t>
  </si>
  <si>
    <t>Образац 1Б</t>
  </si>
  <si>
    <t>ИЗВЕШТАЈ О ТОКОВИМА ГОТОВИНЕ</t>
  </si>
  <si>
    <t>у периоду од 01.01. до 31.03.2019. године</t>
  </si>
  <si>
    <t>у 000 динарa</t>
  </si>
  <si>
    <t>01.01. - 31.03.2019.</t>
  </si>
  <si>
    <t>Индекс 
 реализација                    01.01. 2019-31.03.2019                 план
 01.01.2019 - 31.03.2019.г</t>
  </si>
  <si>
    <t>А. ТОКОВИ ГОТОВИНЕ ИЗ ПОСЛОВНИХ АКТИВНОСТИ</t>
  </si>
  <si>
    <t xml:space="preserve"> </t>
  </si>
  <si>
    <t>I. Приливи готовине из пословних активности (1 до 3)</t>
  </si>
  <si>
    <t>1. Продаја и примљени аванси</t>
  </si>
  <si>
    <t>2. Примљене камате из пословних активности</t>
  </si>
  <si>
    <t>3. Остали приливи из редовног пословања</t>
  </si>
  <si>
    <t>II. Одливи готовине из пословних активности (1 до 5)</t>
  </si>
  <si>
    <t>1. Исплате добављачима и дати аванси</t>
  </si>
  <si>
    <t>2. Зараде, накнаде зарада и остали лични расходи</t>
  </si>
  <si>
    <t>3. Плаћене камате</t>
  </si>
  <si>
    <t>4. Порез на добитак</t>
  </si>
  <si>
    <t>5. Одливи по основу осталих јавних прихода</t>
  </si>
  <si>
    <t>III. Нето прилив готовине из пословних активности (I-II)</t>
  </si>
  <si>
    <t>IV. Нето одлив готовине из пословних активности (II-I)</t>
  </si>
  <si>
    <t>Б. ТОКОВИ ГОТОВИНЕ ИЗ АКТИВНОСТИ ИНВЕСТИРАЊА</t>
  </si>
  <si>
    <t>I. Приливи готовине из активности инвестирања (1 до 5)</t>
  </si>
  <si>
    <t>1. Продаја акција и удела (нето приливи)</t>
  </si>
  <si>
    <t>2. Продаја нематеријалне имовине, некретнина, постројења, опреме и биолошких средстава</t>
  </si>
  <si>
    <t>3. Остали финансијски пласмани (нето приливи)</t>
  </si>
  <si>
    <t>4. Примљене камате из активности инвестирања</t>
  </si>
  <si>
    <t>5. Примљене дивиденде</t>
  </si>
  <si>
    <t>II. Одливи готовине из активности инвестирања (1 до 3)</t>
  </si>
  <si>
    <t>1. Куповина акција и удела (нето одливи)</t>
  </si>
  <si>
    <t>2. Куповина нематеријалне имовине, некретнина, постројења, опреме и биолошких средстава</t>
  </si>
  <si>
    <t>3. Остали финансијски пласмани (нето одливи)</t>
  </si>
  <si>
    <t>III. Нето прилив готовине из активности инвестирања (I-II)</t>
  </si>
  <si>
    <t>IV. Нето одлив готовине из активности инвестирања (II-I)</t>
  </si>
  <si>
    <t>В. ТОКОВИ ГОТОВИНЕ ИЗ АКТИВНОСТИ ФИНАНСИРАЊА</t>
  </si>
  <si>
    <t>I. Приливи готовине из активности финансирања (1 до 5)</t>
  </si>
  <si>
    <t>1. Увећање основног капитала</t>
  </si>
  <si>
    <t>2. Дугорочни кредити (нето приливи)</t>
  </si>
  <si>
    <t>3. Краткорочни кредити (нето приливи)</t>
  </si>
  <si>
    <t>4. Остале дугорочне обавезе</t>
  </si>
  <si>
    <t>5. Остале краткорочне обавезе</t>
  </si>
  <si>
    <t>II. Одливи готовине из активности финансирања (1 до 6)</t>
  </si>
  <si>
    <t>1. Откуп сопствених акција и удела</t>
  </si>
  <si>
    <t>2. Дугорочни кредити (одливи)</t>
  </si>
  <si>
    <t>3. Краткорочни кредити (одливи)</t>
  </si>
  <si>
    <t>4. Остале обавезе (одливи)</t>
  </si>
  <si>
    <t>5. Финансијски лизинг</t>
  </si>
  <si>
    <t>6. Исплаћене дивиденде</t>
  </si>
  <si>
    <t>III. Нето прилив готовине из активности финансирања (I-II)</t>
  </si>
  <si>
    <t>IV. Нето одлив готовине из активности финансирања (II-I)</t>
  </si>
  <si>
    <r>
      <rPr>
        <b/>
        <sz val="12"/>
        <color indexed="8"/>
        <rFont val="Arial"/>
        <family val="2"/>
      </rPr>
      <t>Г. СВЕГА ПРИЛИВ ГОТОВИНЕ</t>
    </r>
    <r>
      <rPr>
        <sz val="12"/>
        <color indexed="8"/>
        <rFont val="Arial"/>
        <family val="2"/>
      </rPr>
      <t> (3001 + 3013 + 3025)</t>
    </r>
  </si>
  <si>
    <r>
      <rPr>
        <b/>
        <sz val="12"/>
        <color indexed="8"/>
        <rFont val="Arial"/>
        <family val="2"/>
      </rPr>
      <t>Д. СВЕГА ОДЛИВ ГОТОВИНЕ</t>
    </r>
    <r>
      <rPr>
        <sz val="12"/>
        <color indexed="8"/>
        <rFont val="Arial"/>
        <family val="2"/>
      </rPr>
      <t> (3005 + 3019 + 3031)</t>
    </r>
  </si>
  <si>
    <r>
      <rPr>
        <b/>
        <sz val="12"/>
        <color indexed="8"/>
        <rFont val="Arial"/>
        <family val="2"/>
      </rPr>
      <t>Ђ. НЕТО ПРИЛИВ ГОТОВИНЕ</t>
    </r>
    <r>
      <rPr>
        <sz val="12"/>
        <color indexed="8"/>
        <rFont val="Arial"/>
        <family val="2"/>
      </rPr>
      <t> (3040 – 3041)</t>
    </r>
  </si>
  <si>
    <r>
      <rPr>
        <b/>
        <sz val="12"/>
        <color indexed="8"/>
        <rFont val="Arial"/>
        <family val="2"/>
      </rPr>
      <t>Е. НЕТО ОДЛИВ ГОТОВИНЕ</t>
    </r>
    <r>
      <rPr>
        <sz val="12"/>
        <color indexed="8"/>
        <rFont val="Arial"/>
        <family val="2"/>
      </rPr>
      <t> (3041 – 3040)</t>
    </r>
  </si>
  <si>
    <t>Ж. ГОТОВИНА НА ПОЧЕТКУ ОБРАЧУНСКОГ ПЕРИОДА</t>
  </si>
  <si>
    <t>З. ПОЗИТИВНЕ КУРСНЕ РАЗЛИКЕ ПО ОСНОВУ ПРЕРАЧУНА ГОТОВИНЕ</t>
  </si>
  <si>
    <t>И. НЕГАТИВНЕ КУРСНЕ РАЗЛИКЕ ПО ОСНОВУ ПРЕРАЧУНА ГОТОВИНЕ</t>
  </si>
  <si>
    <r>
      <rPr>
        <b/>
        <sz val="12"/>
        <color indexed="8"/>
        <rFont val="Arial"/>
        <family val="2"/>
      </rPr>
      <t xml:space="preserve">Ј. ГОТОВИНА НА КРАЈУ ОБРАЧУНСКОГ ПЕРИОДА </t>
    </r>
    <r>
      <rPr>
        <sz val="12"/>
        <color indexed="8"/>
        <rFont val="Arial"/>
        <family val="2"/>
      </rPr>
      <t>(3042 – 3043 + 3044 + 3045 – 3046)</t>
    </r>
  </si>
  <si>
    <t xml:space="preserve">                Овлашћено лице: ___________________________________</t>
  </si>
  <si>
    <t>М.П.</t>
  </si>
  <si>
    <t>Образац 2</t>
  </si>
  <si>
    <t xml:space="preserve">Предузеће :  ЈКП"Водовод-Ваљево" </t>
  </si>
  <si>
    <t>Матични број:  07136277</t>
  </si>
  <si>
    <t xml:space="preserve">ТРОШКОВИ ЗАПОСЛЕНИХ </t>
  </si>
  <si>
    <t>у динарима</t>
  </si>
  <si>
    <t>Р. бр.</t>
  </si>
  <si>
    <t>Трошкови запослених</t>
  </si>
  <si>
    <t>01.01. - 31.03.2019</t>
  </si>
  <si>
    <t>Индекс 
 реализacija 01.01. -31.03/2019                        план
 01.01.- 31.03.2019</t>
  </si>
  <si>
    <t>1.</t>
  </si>
  <si>
    <t>Маса НЕТО зарада (зарада по одбитку припадајућих пореза и доприноса на терет запосленог)</t>
  </si>
  <si>
    <t>2.</t>
  </si>
  <si>
    <t>Маса БРУТО 1  зарада (зарада са припадајућим порезом и доприносима на терет запосленог)</t>
  </si>
  <si>
    <t>3.</t>
  </si>
  <si>
    <t xml:space="preserve">Маса БРУТО 2 зарада (зарада са припадајућим порезом и доприносима на терет послодавца) </t>
  </si>
  <si>
    <t>4.</t>
  </si>
  <si>
    <t>Број запослених  по кадровској евиденцији - УКУПНО*</t>
  </si>
  <si>
    <t>4.1.</t>
  </si>
  <si>
    <t xml:space="preserve"> - на неодређено време</t>
  </si>
  <si>
    <t>4.2.</t>
  </si>
  <si>
    <t>- на одређено време</t>
  </si>
  <si>
    <t>5</t>
  </si>
  <si>
    <t>Накнаде по уговору о делу</t>
  </si>
  <si>
    <t>6</t>
  </si>
  <si>
    <t xml:space="preserve">Број прималаца накнаде по уговору о делу </t>
  </si>
  <si>
    <t>7</t>
  </si>
  <si>
    <t>Накнаде по ауторским уговорима</t>
  </si>
  <si>
    <t>8</t>
  </si>
  <si>
    <t xml:space="preserve">Број прималаца наканде по ауторским уговорима </t>
  </si>
  <si>
    <t>9</t>
  </si>
  <si>
    <t>Накнаде по уговору о привременим и повременим пословима</t>
  </si>
  <si>
    <t>10</t>
  </si>
  <si>
    <t>Број прималаца накнаде по уговору о привременим и повременим пословима</t>
  </si>
  <si>
    <t>11</t>
  </si>
  <si>
    <t>Накнаде физичким лицима по основу осталих уговора</t>
  </si>
  <si>
    <t>12</t>
  </si>
  <si>
    <t xml:space="preserve">Број прималаца наканде по основу осталих уговора </t>
  </si>
  <si>
    <t>13</t>
  </si>
  <si>
    <t>Накнаде члановима скупштине</t>
  </si>
  <si>
    <t>14</t>
  </si>
  <si>
    <t>Број чланова скупштине</t>
  </si>
  <si>
    <t>15</t>
  </si>
  <si>
    <t>Накнаде члановима управног одбора</t>
  </si>
  <si>
    <t>16</t>
  </si>
  <si>
    <t xml:space="preserve">Број чланова управног одбора </t>
  </si>
  <si>
    <t>17</t>
  </si>
  <si>
    <t>Наканде члановима надзорног одбора</t>
  </si>
  <si>
    <t>18</t>
  </si>
  <si>
    <t>Број чланова надзорног одбора</t>
  </si>
  <si>
    <t>19</t>
  </si>
  <si>
    <t>Превоз запослених на посао и са посла</t>
  </si>
  <si>
    <t>20</t>
  </si>
  <si>
    <t xml:space="preserve">Дневнице на службеном путу </t>
  </si>
  <si>
    <t>21</t>
  </si>
  <si>
    <t xml:space="preserve">Накнаде трошкова на службеном путу
 </t>
  </si>
  <si>
    <t>22</t>
  </si>
  <si>
    <t>Отпремнина за одлазак у пензију</t>
  </si>
  <si>
    <t>23</t>
  </si>
  <si>
    <t>Број прималаца</t>
  </si>
  <si>
    <t>24</t>
  </si>
  <si>
    <t>Јубиларне награде</t>
  </si>
  <si>
    <t>25</t>
  </si>
  <si>
    <t>26</t>
  </si>
  <si>
    <t>Смештај и исхрана на терену</t>
  </si>
  <si>
    <t>27</t>
  </si>
  <si>
    <t>Помоћ радницима и породици радника</t>
  </si>
  <si>
    <t>28</t>
  </si>
  <si>
    <t>Стипендије</t>
  </si>
  <si>
    <t>29</t>
  </si>
  <si>
    <t>Остале накнаде трошкова запосленима и осталим физичким лицима</t>
  </si>
  <si>
    <t>30</t>
  </si>
  <si>
    <t>Солидарна помоћ за ублажавање неповољног материјалног положаја запослених</t>
  </si>
  <si>
    <t>31</t>
  </si>
  <si>
    <t xml:space="preserve">* број запослених последњег дана извештајног периода </t>
  </si>
  <si>
    <t xml:space="preserve">** позиције од 5 до 29 које се исказују у новчаним јединицама приказати у бруто износу </t>
  </si>
  <si>
    <t xml:space="preserve">                                            Овлашћено лице: ___________________________________</t>
  </si>
  <si>
    <t>Образац 3</t>
  </si>
  <si>
    <t xml:space="preserve">ДИНАМИКА ЗАПОСЛЕНИХ </t>
  </si>
  <si>
    <t>Основ одлива / пријема кадрова</t>
  </si>
  <si>
    <t xml:space="preserve">Број запослених на неодређено време </t>
  </si>
  <si>
    <t>Број запослених на одређено време</t>
  </si>
  <si>
    <t>Број ангажованих по основу уговора (рад ван радног односа)</t>
  </si>
  <si>
    <t>Стање на дан 1. јануар 2019 године*</t>
  </si>
  <si>
    <t>Одлив кадрова</t>
  </si>
  <si>
    <t>Пријем</t>
  </si>
  <si>
    <t>Стање на дан 31.03.2019. године**</t>
  </si>
  <si>
    <t>*последњи дан претходног тромесечја</t>
  </si>
  <si>
    <t>** последњи дан тромесечја за који се извештај доставља</t>
  </si>
  <si>
    <t>Овлашћено лице: ___________________________</t>
  </si>
  <si>
    <t>ж</t>
  </si>
  <si>
    <t>Образац 5</t>
  </si>
  <si>
    <t>СУБВЕНЦИЈЕ И ОСТАЛИ ПРИХОДИ ИЗ БУЏЕТА</t>
  </si>
  <si>
    <t>Претходна година
2018</t>
  </si>
  <si>
    <t>Приход</t>
  </si>
  <si>
    <t xml:space="preserve">Планирано </t>
  </si>
  <si>
    <t>Пренето из буџета</t>
  </si>
  <si>
    <t>Реализовано</t>
  </si>
  <si>
    <t xml:space="preserve">Неутрошено </t>
  </si>
  <si>
    <t>Износ неутрошених средстава из ранијих година                                     (у односу на претходну)</t>
  </si>
  <si>
    <t>4 (2-3)</t>
  </si>
  <si>
    <t>Субвенције</t>
  </si>
  <si>
    <t>Остали приходи из буџета*</t>
  </si>
  <si>
    <t>УКУПНО</t>
  </si>
  <si>
    <t>План за период 01.01-31.12.2019 текућа година</t>
  </si>
  <si>
    <t>01.01. до 31.03.</t>
  </si>
  <si>
    <t>01.01. до 30.06.</t>
  </si>
  <si>
    <t>01.01. до 30.09.</t>
  </si>
  <si>
    <t>01.01. до 31.12.</t>
  </si>
  <si>
    <t>Период од 01.01. до 31.03.2019.</t>
  </si>
  <si>
    <t>Индекс                               реализацијa 01.01.-31.03. /                                план 01.01.-31.03.</t>
  </si>
  <si>
    <t>Период од 01.01. до 30.06.2019.</t>
  </si>
  <si>
    <t>Индекс                               реализацијa 01.01.-30.06. /                                план 01.01.-30.06.</t>
  </si>
  <si>
    <t>Период од 01.01. до 30.09.2019.</t>
  </si>
  <si>
    <t>Индекс                               реализацијa 01.01.-30.09. /                                план 01.01.-30.09.</t>
  </si>
  <si>
    <t>Остали приходи из буџета</t>
  </si>
  <si>
    <t>Период од 01.01. до 31.12.2019.</t>
  </si>
  <si>
    <t>Индекс                               реализацијa 01.01.-31.12. /                                план 01.01.-31.12.</t>
  </si>
  <si>
    <t>* Под осталим приходима из буџета сматрају се сви приходи који нису субвенције (нпр. додела средстава из буџета по јавном позиву, конкурсу и сл).</t>
  </si>
  <si>
    <t xml:space="preserve">     Овлашћено лице: _____________________________</t>
  </si>
  <si>
    <t>Образац 4</t>
  </si>
  <si>
    <t xml:space="preserve">КРЕТАЊЕ ЦЕНА ПРОИЗВОДА И УСЛУГА </t>
  </si>
  <si>
    <t>Р. Бр.</t>
  </si>
  <si>
    <t>ВРСТА ПРОИЗВОДА И УСЛУГЕ</t>
  </si>
  <si>
    <t>децембар претходне године</t>
  </si>
  <si>
    <t>Цена у динарима по јединици мере за текућу годину</t>
  </si>
  <si>
    <t>Индекс</t>
  </si>
  <si>
    <t>I</t>
  </si>
  <si>
    <t>II</t>
  </si>
  <si>
    <t>III</t>
  </si>
  <si>
    <t>IV</t>
  </si>
  <si>
    <t>V</t>
  </si>
  <si>
    <t>VI</t>
  </si>
  <si>
    <t>VII</t>
  </si>
  <si>
    <t>VIII</t>
  </si>
  <si>
    <t>IX</t>
  </si>
  <si>
    <t>X</t>
  </si>
  <si>
    <t>XI</t>
  </si>
  <si>
    <t>XII</t>
  </si>
  <si>
    <t>март
 текуће године</t>
  </si>
  <si>
    <t>Ваљево вода</t>
  </si>
  <si>
    <t>Грађани</t>
  </si>
  <si>
    <t>Школе,Здр. центар и установе</t>
  </si>
  <si>
    <t>Привреда</t>
  </si>
  <si>
    <t>Корисници социјалне помоћи</t>
  </si>
  <si>
    <t>Дивчибаре вода</t>
  </si>
  <si>
    <t>5.</t>
  </si>
  <si>
    <t>6.</t>
  </si>
  <si>
    <t>Ваљево канализација</t>
  </si>
  <si>
    <t>7.</t>
  </si>
  <si>
    <t>8.</t>
  </si>
  <si>
    <t>9.</t>
  </si>
  <si>
    <t xml:space="preserve"> Привреда</t>
  </si>
  <si>
    <t>10.</t>
  </si>
  <si>
    <t>Дивчибаре канализација</t>
  </si>
  <si>
    <t>11.</t>
  </si>
  <si>
    <t>Дивчибаре</t>
  </si>
  <si>
    <t>Цена воде сеоски водоводи</t>
  </si>
  <si>
    <t>12.</t>
  </si>
  <si>
    <t>Прскавац</t>
  </si>
  <si>
    <t>13.</t>
  </si>
  <si>
    <t>Кукаљ</t>
  </si>
  <si>
    <t>Горња Грабовица</t>
  </si>
  <si>
    <t>Oвлашћено лице: ___________________________</t>
  </si>
  <si>
    <t>Предузеће: ЈКП "Водовод Ваљево"</t>
  </si>
  <si>
    <t>Образац 6</t>
  </si>
  <si>
    <t>Матични број: 07136277</t>
  </si>
  <si>
    <t>СРЕДСТВА ЗА ПОСЕБНЕ НАМЕНЕ</t>
  </si>
  <si>
    <t>Позиција</t>
  </si>
  <si>
    <t>План за
01.01-31.12.2018             Претходна  година</t>
  </si>
  <si>
    <t>Реализација 
01.01-31.12.2018    Претходна година</t>
  </si>
  <si>
    <t>Индекс 
 реализација
 01.01.-31.03.2019                  план
01.01-31.03. 2019</t>
  </si>
  <si>
    <t>Спонзорство</t>
  </si>
  <si>
    <t>Донације</t>
  </si>
  <si>
    <t>Хуманитарне активности</t>
  </si>
  <si>
    <t>Спортске активности</t>
  </si>
  <si>
    <t>Репрезентација</t>
  </si>
  <si>
    <t>Реклама и пропаганда</t>
  </si>
  <si>
    <t>Остало</t>
  </si>
  <si>
    <t>Редни број</t>
  </si>
  <si>
    <t>Прималац</t>
  </si>
  <si>
    <t>Намена</t>
  </si>
  <si>
    <t>Износ</t>
  </si>
  <si>
    <t>Овлашћено лице: ____________________________________</t>
  </si>
  <si>
    <t>Образац 7</t>
  </si>
  <si>
    <t xml:space="preserve">НЕТО ДОБИТ </t>
  </si>
  <si>
    <t>Пословна година</t>
  </si>
  <si>
    <t>Укупна остварена                 нето добит</t>
  </si>
  <si>
    <t>Година уплате у буџет</t>
  </si>
  <si>
    <t>Износ уплаћен у буџет по основу добити из претходне године</t>
  </si>
  <si>
    <t>Правни основ (број одлуке Владе)</t>
  </si>
  <si>
    <t>Датум уплате</t>
  </si>
  <si>
    <t>Износ уплаћен у буџет по основу добити из претходних година</t>
  </si>
  <si>
    <t>Правни основ уплате из претходних година³</t>
  </si>
  <si>
    <t xml:space="preserve">Укупно уплаћено у буџет 
</t>
  </si>
  <si>
    <t>9=4+7</t>
  </si>
  <si>
    <t xml:space="preserve">           2018¹</t>
  </si>
  <si>
    <t xml:space="preserve">          201_² </t>
  </si>
  <si>
    <t xml:space="preserve">201_ </t>
  </si>
  <si>
    <t>¹претходна година</t>
  </si>
  <si>
    <t>²текућа година</t>
  </si>
  <si>
    <t>³навести основ уплате (нпр: нераспоређена добит, уплате по основу обавеза из претходног периода)</t>
  </si>
  <si>
    <t>Образац 8</t>
  </si>
  <si>
    <t>Плански курс:_______________</t>
  </si>
  <si>
    <t xml:space="preserve">КРЕДИТНА ЗАДУЖЕНОСТ </t>
  </si>
  <si>
    <t>Кредитор</t>
  </si>
  <si>
    <t>Назив кредита / Пројекта</t>
  </si>
  <si>
    <t>Валута</t>
  </si>
  <si>
    <t>Уговорени износ кредита</t>
  </si>
  <si>
    <t>Гаранција државе
Да/Не</t>
  </si>
  <si>
    <t>Стање кредитне задужености 
на ДД. ММ. _____ године у оригиналној валути</t>
  </si>
  <si>
    <t>Стање кредитне задужености 
на ДД. ММ. _____ године у динарима</t>
  </si>
  <si>
    <t>Година повлачења кредита</t>
  </si>
  <si>
    <t>Рок отплате без периода почека</t>
  </si>
  <si>
    <t>Период почека (Grace period)</t>
  </si>
  <si>
    <t>Датум прве отплате</t>
  </si>
  <si>
    <t>Каматна стопа</t>
  </si>
  <si>
    <t>Број отплата током једне године</t>
  </si>
  <si>
    <t xml:space="preserve">                  План плаћања по кредиту за текућу годину                                                  у динарима</t>
  </si>
  <si>
    <t>Главница први квартал</t>
  </si>
  <si>
    <t>Главница други квартал</t>
  </si>
  <si>
    <t>Главница трећи квартал</t>
  </si>
  <si>
    <t>Главница четврти квартал</t>
  </si>
  <si>
    <t>Камата први квартал</t>
  </si>
  <si>
    <t>Камата други квартал</t>
  </si>
  <si>
    <t>Камата трећи квартал</t>
  </si>
  <si>
    <t>Камата четврти квартал</t>
  </si>
  <si>
    <t>Домаћи кредитор</t>
  </si>
  <si>
    <t xml:space="preserve">   ...................</t>
  </si>
  <si>
    <t>Страни кредитор</t>
  </si>
  <si>
    <t>Укупно кредитно задужење</t>
  </si>
  <si>
    <t>од чега за ликвидност</t>
  </si>
  <si>
    <t>од чега за капиталне пројекте</t>
  </si>
  <si>
    <t>*За стране кредите је неопходно навести износ и у оригиналној валути.</t>
  </si>
  <si>
    <t>**Укупно стање кредитне задужености треба да одговара збиру позиција 6.2 и 7.2 - у обрасцу 10</t>
  </si>
  <si>
    <t>Предузеће није кредитно задужено.</t>
  </si>
  <si>
    <t xml:space="preserve">            Oвлашћено лице ______________________</t>
  </si>
  <si>
    <t>Образац 9</t>
  </si>
  <si>
    <t>ГОТОВИНСКИ ЕКВИВАЛЕНТИ И ГОТОВИНА</t>
  </si>
  <si>
    <t>СТАЊЕ НА ДАН</t>
  </si>
  <si>
    <t>Врста средстава (текући рачун, благајна, девизни рачун, акредитиви..)</t>
  </si>
  <si>
    <t xml:space="preserve">Назив банке </t>
  </si>
  <si>
    <t>Износ у динарима</t>
  </si>
  <si>
    <t>Текући рачун 275-10222112754-29</t>
  </si>
  <si>
    <t>Societe generale</t>
  </si>
  <si>
    <t>Текући рачун 275-10222231802-39</t>
  </si>
  <si>
    <t>Текући рачун 275-10225787013-41</t>
  </si>
  <si>
    <t>Текући рачун 160-6999-31</t>
  </si>
  <si>
    <t>Intesa banc</t>
  </si>
  <si>
    <t>Текући рачун 105-2195445-91</t>
  </si>
  <si>
    <t>АИК банка</t>
  </si>
  <si>
    <t>Текући рачун 105-2195446-88</t>
  </si>
  <si>
    <t>Текући рачун 205-135205-30</t>
  </si>
  <si>
    <t>Комерцијална банка</t>
  </si>
  <si>
    <t>Текући рачун 840-0000000686743-82</t>
  </si>
  <si>
    <t>Трезор</t>
  </si>
  <si>
    <t>Благајна</t>
  </si>
  <si>
    <t>Платне картице</t>
  </si>
  <si>
    <t>Укупно у динарима</t>
  </si>
  <si>
    <t>31.03.2019.</t>
  </si>
  <si>
    <t>Чекови грађана</t>
  </si>
  <si>
    <t>30.6.2019.</t>
  </si>
  <si>
    <t>Intesa banca</t>
  </si>
  <si>
    <t>30.9.2019.</t>
  </si>
  <si>
    <t>Образац 10</t>
  </si>
  <si>
    <t>ИЗВЕШТАЈ О ИНВЕСТИЦИЈАМА</t>
  </si>
  <si>
    <t>у 000 дин</t>
  </si>
  <si>
    <t xml:space="preserve">Назив инвестиционог улагања </t>
  </si>
  <si>
    <t>Извор средстава¹</t>
  </si>
  <si>
    <t>Година почетка финансирања</t>
  </si>
  <si>
    <t>Година завршетка финансирања</t>
  </si>
  <si>
    <t xml:space="preserve">Укупна вредност </t>
  </si>
  <si>
    <t>Износ инвестиц. улагања закључно са претходном годином</t>
  </si>
  <si>
    <t>реконструкција ЦС и објеката питке воде</t>
  </si>
  <si>
    <t>даљински надзор и управљање</t>
  </si>
  <si>
    <t>реконструкција ЦС санитарних вода</t>
  </si>
  <si>
    <t>2016</t>
  </si>
  <si>
    <t>2018</t>
  </si>
  <si>
    <t>реконструкција постројења за прераду отпадних вода</t>
  </si>
  <si>
    <t>2017</t>
  </si>
  <si>
    <t>изградња водоводне мреже</t>
  </si>
  <si>
    <t>2015</t>
  </si>
  <si>
    <t>изградња канализ. Мреже</t>
  </si>
  <si>
    <t>изградња водоводне мреже/Кредит KFw банке</t>
  </si>
  <si>
    <t>теретно возило</t>
  </si>
  <si>
    <t>Укупно:</t>
  </si>
  <si>
    <t>¹1 - сопствена средства; 2 - удружена средства; 3 - финансијски кредити (искључујући оперативни лизинг); 4 - из средстава државних органа и органа локалне сам.</t>
  </si>
  <si>
    <t>Ред. број</t>
  </si>
  <si>
    <t>Текућа година - укупно</t>
  </si>
  <si>
    <t>01.01.-31.03.2019.</t>
  </si>
  <si>
    <t>01.01.-30.06.2019.</t>
  </si>
  <si>
    <t>01.01.-30.09.2019.</t>
  </si>
  <si>
    <t>01.01.-31.12.2019.</t>
  </si>
  <si>
    <t xml:space="preserve">План  </t>
  </si>
  <si>
    <t xml:space="preserve">Реализација  </t>
  </si>
  <si>
    <t>1</t>
  </si>
  <si>
    <t>Редовно одржавање сеоских водовода</t>
  </si>
  <si>
    <t>2</t>
  </si>
  <si>
    <t>Реконструкција градске водоводне мреже,
следеће улице:</t>
  </si>
  <si>
    <t>2.1</t>
  </si>
  <si>
    <t>Реконструкција водоводне мреже у улици Мостарска</t>
  </si>
  <si>
    <t>2.2</t>
  </si>
  <si>
    <t>Реконструкција водоводне мреже у улици Истарска</t>
  </si>
  <si>
    <t>2.3</t>
  </si>
  <si>
    <t>Реконструкција водоводне мреже у улици Бранислава Марковића</t>
  </si>
  <si>
    <t>2.4</t>
  </si>
  <si>
    <t>Реконструкција водоводне мреже у улици Босанска</t>
  </si>
  <si>
    <t>2.5</t>
  </si>
  <si>
    <t>Реконструкција водоводне мреже у улици Барска</t>
  </si>
  <si>
    <t>2.6</t>
  </si>
  <si>
    <t>Реконструкција водоводне мреже у улици Милића Кедића</t>
  </si>
  <si>
    <t>2.7</t>
  </si>
  <si>
    <t>Реконструкција водоводне мреже у улици Метохијска и Калемегданска</t>
  </si>
  <si>
    <t>2.8</t>
  </si>
  <si>
    <t>Реконструкција водоводне мреже у улици  25. јун</t>
  </si>
  <si>
    <t>2.9</t>
  </si>
  <si>
    <t>Реконструкција водоводне мреже у улици Вука Караџића</t>
  </si>
  <si>
    <t>2.10</t>
  </si>
  <si>
    <t>Реконструкција водоводне мреже у улици 
Здравка Јовановића</t>
  </si>
  <si>
    <t>3</t>
  </si>
  <si>
    <t>Водовод Јасеница II фаза</t>
  </si>
  <si>
    <t>4</t>
  </si>
  <si>
    <t>Водовод Доња Грабовица II фаза</t>
  </si>
  <si>
    <t>Изградња водоводне мреже Царић - Буковица II фаза</t>
  </si>
  <si>
    <t>Изградња водоводне мреже Дивчибаре - Маринковића коса</t>
  </si>
  <si>
    <t>Реконструкција водоводне мреже у улици 25. јун</t>
  </si>
  <si>
    <t>Реконструкција водоводне мреже у улици Здравка Јовановића</t>
  </si>
  <si>
    <t>Грађевинска механизација</t>
  </si>
  <si>
    <t>Софтвер за обрачун, фактурисање и евиденцију утрошка воде, магацинско, материјално, финансијско и књиговодство основних средстава, обрачун зарада</t>
  </si>
  <si>
    <t>Путничко и теретн возило</t>
  </si>
  <si>
    <t>Опрема за ППОВ "Горић"</t>
  </si>
  <si>
    <t>Пнеуматски затварачи за старо постројење ППВ "Пећина"</t>
  </si>
  <si>
    <t>Каде за припрему и дозирање процесних хемикалија за ППВ Дивчибаре</t>
  </si>
  <si>
    <t>Израда система даљинксог управљања ЦС Дивчибаре - резервоар Дивчибаре</t>
  </si>
  <si>
    <t>Реконструкција црпних станица питке воде</t>
  </si>
  <si>
    <t>Образац 11</t>
  </si>
  <si>
    <t xml:space="preserve"> БРУТО ПОТРАЖИВАЊА ЈАВНОГ ПРЕДУЗЕЋА ЗА ДАТЕ КРЕДИТЕ И ЗАЈМОВЕ, ПРОДАТЕ ПРОИЗВОДЕ, РОБУ И УСЛУГЕ И ДАТЕ АВАНСЕ И ДРУГА ПОТРАЖИВАЊА</t>
  </si>
  <si>
    <t xml:space="preserve">      на дан 31.03.2019</t>
  </si>
  <si>
    <t>ФИНАНСИЈСКИ ИНСТРУМЕНТИ</t>
  </si>
  <si>
    <t>Озн. за АОП</t>
  </si>
  <si>
    <t xml:space="preserve">Бруто </t>
  </si>
  <si>
    <t>Исправка вредности</t>
  </si>
  <si>
    <t>Нето
 (кол. 4-5)</t>
  </si>
  <si>
    <t>23, осим 236 и 237</t>
  </si>
  <si>
    <t>1. Краткорочни финансијски пласмани 
(9109 + 9110 + 9111 + 9112)</t>
  </si>
  <si>
    <t xml:space="preserve">  </t>
  </si>
  <si>
    <t>део 232, део 234, део 238 и део 239</t>
  </si>
  <si>
    <t>1.1. Пласмани физичким лицима (кредити и зајмови)</t>
  </si>
  <si>
    <t>део 230, део 231, део 232, део 234, део 238 и део 239</t>
  </si>
  <si>
    <t>1.2. Пласмани домаћим правним лицима и предузетницима (кредити и зајмови)</t>
  </si>
  <si>
    <t>део 230 и део 239</t>
  </si>
  <si>
    <t>1.3. Пласмани матичним и зависним правним лицима у иностранству (кредити и зајмови)</t>
  </si>
  <si>
    <t>део 230, део 231, део 232, 233, део 234, 235, део 238 и део 239</t>
  </si>
  <si>
    <t>1.4. Остали краткорочни финансијски пласмани</t>
  </si>
  <si>
    <t>део 04 и део 05</t>
  </si>
  <si>
    <t>2. Дугорочни финансијски пласмани и дугорочна потраживања (9114 + 9115 + 9116)</t>
  </si>
  <si>
    <t>део 048 и део 049</t>
  </si>
  <si>
    <t>2.1. Пласмани физичким лицима (кредити и зајмови)</t>
  </si>
  <si>
    <t>део 043, део 045, део 048, део 049, део 050, део 051 и део 059</t>
  </si>
  <si>
    <t xml:space="preserve">2.2. Пласмани домаћим правним лицима и предузетницима (кредити и зајмови) и део дугорочних потраживања од домаћих правних лица и предузетника </t>
  </si>
  <si>
    <t>део 043, 044, део 045, 048, део 049, део 050, део 051 и део 059</t>
  </si>
  <si>
    <t>2.3. Остали дугорочни финансијски пласмани и део дугорочних потраживања</t>
  </si>
  <si>
    <t>016, део 019, 028, део 029, 038, део 039, 052, 053, 055, део 059, 15, 159, 200, 202, 204, 206 и део 209</t>
  </si>
  <si>
    <t>3. Продати производи, роба и услуге и дати аванси 
(9118 + 9119 + 9120 + 9121 + 9122 + 9123)</t>
  </si>
  <si>
    <t>део 016, део 019, део 028, део 029, део 038, део 039, део 052, део 053, део 055, део 059, део 202, део 204, део 206 и део 209</t>
  </si>
  <si>
    <t>3.1. Продати производи, роба и услуге и дати аванси физичким лицима</t>
  </si>
  <si>
    <t>део 15, део 159, део 016, део 019, део 028, део 029, део 038, део 039, део 052, део 053, део 055, део 059, део 200, део 202, део 204, део 206 и део 209</t>
  </si>
  <si>
    <t>3.2. Продати производи, роба и услуге и дати аванси јавним предузећима</t>
  </si>
  <si>
    <t xml:space="preserve">3.3. Продати производи, роба и услуге и дати аванси домаћим правним лицима и предузетницима </t>
  </si>
  <si>
    <t>део 15, део 159, део 016, део 019, део 028, део 029, део 038, део 039, део 052, део 053, део 055, део 059, део 204, део 206 и део 209</t>
  </si>
  <si>
    <t xml:space="preserve">3.4. Продати производи, роба и услуге и дати аванси републичким органима и организацијама </t>
  </si>
  <si>
    <t xml:space="preserve">3.5. Продати производи, роба и услуге и дати аванси јединицама локалне самоуправе </t>
  </si>
  <si>
    <t>3.6. Остала потраживања по основу продаје и остали аванси</t>
  </si>
  <si>
    <t>054, 056, део 059, 21, 22</t>
  </si>
  <si>
    <t>4. Друга потраживања  
(9125 + 9126 + 9127 + 9128 + 9129 + 9130)</t>
  </si>
  <si>
    <t>део 054, део 056, део 059, део 220, 221, део 228 и део 229</t>
  </si>
  <si>
    <t>4.1. Потраживања од физичких лица</t>
  </si>
  <si>
    <t>део 054, део 056, део 059, део 21, део 220, део 228 и део 229</t>
  </si>
  <si>
    <t>4.2. Потраживања од јавних предузећа</t>
  </si>
  <si>
    <t>4.3. Потраживања од домаћих правних лица и предузетника</t>
  </si>
  <si>
    <t>део 056, део 059, део 220, 222, део 223, део 224, део 225, део 228 и део 229</t>
  </si>
  <si>
    <t>4.4. Потраживања од републичких органа и организација</t>
  </si>
  <si>
    <t>део 056, део 059, део 220, део 222, део 223, део 224, део 225, део 228 и део 229</t>
  </si>
  <si>
    <t>4.5. Потраживања од јединица локалне самоуправе</t>
  </si>
  <si>
    <t>део 054, део 056, део 059, део 21, део 220, део 224, део 225, део 226, део 228 и део 229</t>
  </si>
  <si>
    <t>4.6. Остала потраживања</t>
  </si>
  <si>
    <t>Овлашћено лице: ___________________</t>
  </si>
  <si>
    <t xml:space="preserve">  М.П.</t>
  </si>
  <si>
    <t xml:space="preserve">НАПОМЕНА:  Образац 11. се попуњава у складу са чланом 16.  Правилника о облику и садржају статистичког извештаја за привредна друштва, задруге и предузетнике, Број: 110-00-416/2014-16 од 13. новембра 2014. године  
</t>
  </si>
</sst>
</file>

<file path=xl/styles.xml><?xml version="1.0" encoding="utf-8"?>
<styleSheet xmlns="http://schemas.openxmlformats.org/spreadsheetml/2006/main">
  <numFmts count="8">
    <numFmt numFmtId="164" formatCode="General"/>
    <numFmt numFmtId="165" formatCode="@"/>
    <numFmt numFmtId="166" formatCode="#,##0"/>
    <numFmt numFmtId="167" formatCode="DD/MM/YYYY/"/>
    <numFmt numFmtId="168" formatCode="###########"/>
    <numFmt numFmtId="169" formatCode="DD/MM/YYYY"/>
    <numFmt numFmtId="170" formatCode="0.00"/>
    <numFmt numFmtId="171" formatCode="#,##0.00"/>
  </numFmts>
  <fonts count="26">
    <font>
      <sz val="10"/>
      <name val="Arial"/>
      <family val="0"/>
    </font>
    <font>
      <sz val="12"/>
      <name val="Times New Roman"/>
      <family val="1"/>
    </font>
    <font>
      <sz val="12"/>
      <name val="Arial"/>
      <family val="2"/>
    </font>
    <font>
      <b/>
      <sz val="12"/>
      <name val="Arial"/>
      <family val="2"/>
    </font>
    <font>
      <b/>
      <sz val="12"/>
      <name val="Times New Roman"/>
      <family val="1"/>
    </font>
    <font>
      <sz val="14"/>
      <name val="Times New Roman"/>
      <family val="1"/>
    </font>
    <font>
      <i/>
      <sz val="12"/>
      <name val="Arial"/>
      <family val="2"/>
    </font>
    <font>
      <b/>
      <sz val="14"/>
      <name val="Times New Roman"/>
      <family val="1"/>
    </font>
    <font>
      <sz val="16"/>
      <name val="Times New Roman"/>
      <family val="1"/>
    </font>
    <font>
      <sz val="14"/>
      <name val="Arial"/>
      <family val="2"/>
    </font>
    <font>
      <sz val="12"/>
      <color indexed="10"/>
      <name val="Times New Roman"/>
      <family val="1"/>
    </font>
    <font>
      <b/>
      <sz val="12"/>
      <color indexed="8"/>
      <name val="Arial"/>
      <family val="2"/>
    </font>
    <font>
      <sz val="12"/>
      <color indexed="8"/>
      <name val="Arial"/>
      <family val="2"/>
    </font>
    <font>
      <sz val="11"/>
      <name val="Times New Roman"/>
      <family val="1"/>
    </font>
    <font>
      <sz val="12"/>
      <color indexed="10"/>
      <name val="Arial"/>
      <family val="2"/>
    </font>
    <font>
      <b/>
      <sz val="12"/>
      <color indexed="10"/>
      <name val="Arial"/>
      <family val="2"/>
    </font>
    <font>
      <b/>
      <sz val="14"/>
      <name val="Arial"/>
      <family val="2"/>
    </font>
    <font>
      <b/>
      <sz val="11"/>
      <name val="Arial"/>
      <family val="2"/>
    </font>
    <font>
      <b/>
      <sz val="16"/>
      <name val="Arial"/>
      <family val="2"/>
    </font>
    <font>
      <b/>
      <sz val="10"/>
      <name val="Arial"/>
      <family val="2"/>
    </font>
    <font>
      <sz val="16"/>
      <name val="Arial"/>
      <family val="2"/>
    </font>
    <font>
      <sz val="11"/>
      <name val="Arial"/>
      <family val="2"/>
    </font>
    <font>
      <sz val="8"/>
      <name val="Arial"/>
      <family val="2"/>
    </font>
    <font>
      <b/>
      <sz val="8"/>
      <name val="Arial"/>
      <family val="2"/>
    </font>
    <font>
      <sz val="12"/>
      <color indexed="8"/>
      <name val="Times New Roman"/>
      <family val="1"/>
    </font>
    <font>
      <b/>
      <sz val="12"/>
      <color indexed="8"/>
      <name val="Times New Roman"/>
      <family val="1"/>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55"/>
        <bgColor indexed="64"/>
      </patternFill>
    </fill>
  </fills>
  <borders count="51">
    <border>
      <left/>
      <right/>
      <top/>
      <bottom/>
      <diagonal/>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color indexed="63"/>
      </right>
      <top style="medium">
        <color indexed="8"/>
      </top>
      <bottom style="thin">
        <color indexed="8"/>
      </bottom>
    </border>
    <border>
      <left style="thin">
        <color indexed="8"/>
      </left>
      <right style="medium">
        <color indexed="8"/>
      </right>
      <top style="medium">
        <color indexed="8"/>
      </top>
      <bottom style="medium">
        <color indexed="8"/>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style="medium">
        <color indexed="8"/>
      </bottom>
    </border>
    <border>
      <left>
        <color indexed="63"/>
      </left>
      <right>
        <color indexed="63"/>
      </right>
      <top style="medium">
        <color indexed="8"/>
      </top>
      <bottom>
        <color indexed="63"/>
      </bottom>
    </border>
    <border>
      <left style="thin">
        <color indexed="8"/>
      </left>
      <right>
        <color indexed="63"/>
      </right>
      <top style="medium">
        <color indexed="8"/>
      </top>
      <bottom style="medium">
        <color indexed="8"/>
      </bottom>
    </border>
    <border>
      <left style="thin">
        <color indexed="8"/>
      </left>
      <right style="thin">
        <color indexed="8"/>
      </right>
      <top style="medium">
        <color indexed="8"/>
      </top>
      <bottom>
        <color indexed="63"/>
      </bottom>
    </border>
    <border>
      <left style="thin">
        <color indexed="8"/>
      </left>
      <right style="thin">
        <color indexed="8"/>
      </right>
      <top style="thin">
        <color indexed="8"/>
      </top>
      <bottom>
        <color indexed="63"/>
      </bottom>
    </border>
    <border>
      <left>
        <color indexed="63"/>
      </left>
      <right style="medium">
        <color indexed="8"/>
      </right>
      <top style="thin">
        <color indexed="8"/>
      </top>
      <bottom style="thin">
        <color indexed="8"/>
      </bottom>
    </border>
    <border>
      <left style="medium">
        <color indexed="8"/>
      </left>
      <right style="medium">
        <color indexed="8"/>
      </right>
      <top style="thin">
        <color indexed="8"/>
      </top>
      <bottom style="thin">
        <color indexed="8"/>
      </bottom>
    </border>
    <border>
      <left style="thin">
        <color indexed="8"/>
      </left>
      <right style="medium">
        <color indexed="8"/>
      </right>
      <top style="medium">
        <color indexed="8"/>
      </top>
      <bottom style="thin">
        <color indexed="8"/>
      </bottom>
    </border>
    <border>
      <left>
        <color indexed="63"/>
      </left>
      <right style="medium">
        <color indexed="8"/>
      </right>
      <top style="medium">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medium">
        <color indexed="8"/>
      </left>
      <right style="medium">
        <color indexed="8"/>
      </right>
      <top style="medium">
        <color indexed="8"/>
      </top>
      <bottom>
        <color indexed="63"/>
      </bottom>
    </border>
    <border>
      <left style="medium">
        <color indexed="8"/>
      </left>
      <right style="medium">
        <color indexed="8"/>
      </right>
      <top style="medium">
        <color indexed="8"/>
      </top>
      <bottom style="thin">
        <color indexed="8"/>
      </bottom>
    </border>
    <border>
      <left style="medium">
        <color indexed="8"/>
      </left>
      <right style="thin">
        <color indexed="8"/>
      </right>
      <top style="thin">
        <color indexed="8"/>
      </top>
      <bottom>
        <color indexed="63"/>
      </bottom>
    </border>
    <border>
      <left>
        <color indexed="63"/>
      </left>
      <right style="thin">
        <color indexed="8"/>
      </right>
      <top style="thin">
        <color indexed="8"/>
      </top>
      <bottom style="medium">
        <color indexed="8"/>
      </bottom>
    </border>
    <border>
      <left>
        <color indexed="63"/>
      </left>
      <right>
        <color indexed="63"/>
      </right>
      <top style="thin">
        <color indexed="8"/>
      </top>
      <bottom style="medium">
        <color indexed="8"/>
      </bottom>
    </border>
    <border>
      <left style="thin">
        <color indexed="8"/>
      </left>
      <right style="medium">
        <color indexed="8"/>
      </right>
      <top style="thin">
        <color indexed="8"/>
      </top>
      <bottom>
        <color indexed="63"/>
      </bottom>
    </border>
    <border>
      <left style="medium">
        <color indexed="8"/>
      </left>
      <right style="thin">
        <color indexed="8"/>
      </right>
      <top>
        <color indexed="63"/>
      </top>
      <bottom style="medium">
        <color indexed="8"/>
      </bottom>
    </border>
    <border>
      <left style="thin">
        <color indexed="8"/>
      </left>
      <right style="thin">
        <color indexed="8"/>
      </right>
      <top>
        <color indexed="63"/>
      </top>
      <bottom style="medium">
        <color indexed="8"/>
      </bottom>
    </border>
    <border>
      <left>
        <color indexed="63"/>
      </left>
      <right>
        <color indexed="63"/>
      </right>
      <top style="medium">
        <color indexed="8"/>
      </top>
      <bottom style="medium">
        <color indexed="8"/>
      </bottom>
    </border>
    <border>
      <left>
        <color indexed="63"/>
      </left>
      <right style="medium">
        <color indexed="8"/>
      </right>
      <top>
        <color indexed="63"/>
      </top>
      <bottom>
        <color indexed="63"/>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diagonalUp="1">
      <left style="medium">
        <color indexed="8"/>
      </left>
      <right style="thin">
        <color indexed="8"/>
      </right>
      <top style="medium">
        <color indexed="8"/>
      </top>
      <bottom style="medium">
        <color indexed="8"/>
      </bottom>
      <diagonal style="thin">
        <color indexed="8"/>
      </diagonal>
    </border>
    <border>
      <left style="thin">
        <color indexed="8"/>
      </left>
      <right style="medium">
        <color indexed="8"/>
      </right>
      <top>
        <color indexed="63"/>
      </top>
      <bottom style="medium">
        <color indexed="8"/>
      </bottom>
    </border>
    <border>
      <left style="medium">
        <color indexed="8"/>
      </left>
      <right style="medium">
        <color indexed="8"/>
      </right>
      <top style="medium">
        <color indexed="8"/>
      </top>
      <bottom style="medium">
        <color indexed="8"/>
      </bottom>
    </border>
    <border>
      <left>
        <color indexed="63"/>
      </left>
      <right style="medium">
        <color indexed="8"/>
      </right>
      <top>
        <color indexed="63"/>
      </top>
      <bottom style="thin">
        <color indexed="8"/>
      </bottom>
    </border>
    <border>
      <left style="medium">
        <color indexed="8"/>
      </left>
      <right style="medium">
        <color indexed="8"/>
      </right>
      <top>
        <color indexed="63"/>
      </top>
      <bottom style="thin">
        <color indexed="8"/>
      </bottom>
    </border>
    <border>
      <left>
        <color indexed="63"/>
      </left>
      <right style="medium">
        <color indexed="8"/>
      </right>
      <top style="thin">
        <color indexed="8"/>
      </top>
      <bottom style="medium">
        <color indexed="8"/>
      </bottom>
    </border>
    <border>
      <left style="medium">
        <color indexed="8"/>
      </left>
      <right style="medium">
        <color indexed="8"/>
      </right>
      <top style="thin">
        <color indexed="8"/>
      </top>
      <bottom style="medium">
        <color indexed="8"/>
      </bottom>
    </border>
    <border>
      <left>
        <color indexed="63"/>
      </left>
      <right style="medium">
        <color indexed="8"/>
      </right>
      <top>
        <color indexed="63"/>
      </top>
      <bottom style="medium">
        <color indexed="8"/>
      </bottom>
    </border>
    <border>
      <left style="medium">
        <color indexed="8"/>
      </left>
      <right style="medium">
        <color indexed="8"/>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style="medium">
        <color indexed="8"/>
      </top>
      <bottom>
        <color indexed="63"/>
      </bottom>
    </border>
    <border>
      <left>
        <color indexed="63"/>
      </left>
      <right>
        <color indexed="63"/>
      </right>
      <top style="medium">
        <color indexed="8"/>
      </top>
      <bottom style="thin">
        <color indexed="8"/>
      </bottom>
    </border>
    <border>
      <left>
        <color indexed="63"/>
      </left>
      <right style="thin">
        <color indexed="8"/>
      </right>
      <top style="thin">
        <color indexed="8"/>
      </top>
      <bottom>
        <color indexed="63"/>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0" fillId="0" borderId="0">
      <alignment/>
      <protection/>
    </xf>
  </cellStyleXfs>
  <cellXfs count="452">
    <xf numFmtId="164" fontId="0" fillId="0" borderId="0" xfId="0" applyAlignment="1">
      <alignment/>
    </xf>
    <xf numFmtId="164" fontId="1" fillId="0" borderId="0" xfId="0" applyFont="1" applyAlignment="1">
      <alignment/>
    </xf>
    <xf numFmtId="164" fontId="1" fillId="0" borderId="0" xfId="0" applyFont="1" applyAlignment="1">
      <alignment horizontal="center" vertical="center"/>
    </xf>
    <xf numFmtId="164" fontId="2" fillId="0" borderId="0" xfId="0" applyFont="1" applyAlignment="1">
      <alignment/>
    </xf>
    <xf numFmtId="164" fontId="2" fillId="0" borderId="0" xfId="0" applyFont="1" applyAlignment="1">
      <alignment horizontal="center" vertical="center"/>
    </xf>
    <xf numFmtId="164" fontId="3" fillId="0" borderId="0" xfId="0" applyFont="1" applyAlignment="1">
      <alignment horizontal="right" vertical="center"/>
    </xf>
    <xf numFmtId="164" fontId="0" fillId="0" borderId="0" xfId="0" applyFont="1" applyAlignment="1">
      <alignment/>
    </xf>
    <xf numFmtId="164" fontId="3" fillId="0" borderId="0" xfId="0" applyFont="1" applyAlignment="1">
      <alignment/>
    </xf>
    <xf numFmtId="164" fontId="0" fillId="0" borderId="0" xfId="0" applyFont="1" applyAlignment="1">
      <alignment horizontal="center" vertical="center"/>
    </xf>
    <xf numFmtId="165" fontId="2" fillId="0" borderId="0" xfId="0" applyNumberFormat="1" applyFont="1" applyAlignment="1">
      <alignment/>
    </xf>
    <xf numFmtId="164" fontId="4" fillId="0" borderId="0" xfId="0" applyFont="1" applyAlignment="1">
      <alignment/>
    </xf>
    <xf numFmtId="164" fontId="0" fillId="0" borderId="0" xfId="0" applyAlignment="1">
      <alignment horizontal="center" vertical="center"/>
    </xf>
    <xf numFmtId="164" fontId="3" fillId="0" borderId="0" xfId="0" applyFont="1" applyBorder="1" applyAlignment="1">
      <alignment horizontal="center"/>
    </xf>
    <xf numFmtId="164" fontId="2" fillId="0" borderId="0" xfId="0" applyFont="1" applyAlignment="1">
      <alignment horizontal="right" vertical="center"/>
    </xf>
    <xf numFmtId="164" fontId="3" fillId="0" borderId="1" xfId="0" applyFont="1" applyBorder="1" applyAlignment="1">
      <alignment horizontal="center" vertical="center" wrapText="1"/>
    </xf>
    <xf numFmtId="164" fontId="3" fillId="0" borderId="2" xfId="0" applyFont="1" applyBorder="1" applyAlignment="1">
      <alignment horizontal="center" vertical="center" wrapText="1"/>
    </xf>
    <xf numFmtId="164" fontId="3" fillId="0" borderId="3" xfId="0" applyFont="1" applyBorder="1" applyAlignment="1">
      <alignment horizontal="center" vertical="center" wrapText="1"/>
    </xf>
    <xf numFmtId="164" fontId="3" fillId="0" borderId="4" xfId="0" applyFont="1" applyBorder="1" applyAlignment="1">
      <alignment horizontal="center" vertical="center" wrapText="1"/>
    </xf>
    <xf numFmtId="164" fontId="3" fillId="0" borderId="5" xfId="0" applyFont="1" applyBorder="1" applyAlignment="1">
      <alignment horizontal="center" vertical="center" wrapText="1"/>
    </xf>
    <xf numFmtId="164" fontId="3" fillId="0" borderId="6" xfId="0" applyFont="1" applyBorder="1" applyAlignment="1">
      <alignment horizontal="center" vertical="center" wrapText="1"/>
    </xf>
    <xf numFmtId="164" fontId="1" fillId="0" borderId="0" xfId="0" applyFont="1" applyAlignment="1">
      <alignment horizontal="left" vertical="center" wrapText="1"/>
    </xf>
    <xf numFmtId="164" fontId="3" fillId="0" borderId="7" xfId="0" applyFont="1" applyBorder="1" applyAlignment="1">
      <alignment horizontal="center" vertical="center" wrapText="1"/>
    </xf>
    <xf numFmtId="164" fontId="3" fillId="0" borderId="8" xfId="0" applyFont="1" applyBorder="1" applyAlignment="1">
      <alignment horizontal="center" vertical="center" wrapText="1"/>
    </xf>
    <xf numFmtId="164" fontId="3" fillId="0" borderId="9" xfId="0" applyFont="1" applyBorder="1" applyAlignment="1">
      <alignment horizontal="center" vertical="center" wrapText="1"/>
    </xf>
    <xf numFmtId="164" fontId="2" fillId="0" borderId="0" xfId="0" applyFont="1" applyAlignment="1">
      <alignment horizontal="left" vertical="center" wrapText="1"/>
    </xf>
    <xf numFmtId="164" fontId="5" fillId="0" borderId="0" xfId="0" applyFont="1" applyAlignment="1">
      <alignment horizontal="left" vertical="center" wrapText="1"/>
    </xf>
    <xf numFmtId="164" fontId="3" fillId="0" borderId="10" xfId="0" applyFont="1" applyBorder="1" applyAlignment="1">
      <alignment horizontal="center" vertical="center" wrapText="1"/>
    </xf>
    <xf numFmtId="164" fontId="3" fillId="0" borderId="11" xfId="0" applyFont="1" applyBorder="1" applyAlignment="1">
      <alignment horizontal="left" vertical="center" wrapText="1"/>
    </xf>
    <xf numFmtId="164" fontId="3" fillId="0" borderId="11" xfId="0" applyFont="1" applyBorder="1" applyAlignment="1">
      <alignment horizontal="center" vertical="center" wrapText="1"/>
    </xf>
    <xf numFmtId="166" fontId="3" fillId="0" borderId="11" xfId="0" applyNumberFormat="1" applyFont="1" applyBorder="1" applyAlignment="1">
      <alignment horizontal="center" vertical="center" wrapText="1"/>
    </xf>
    <xf numFmtId="166" fontId="3" fillId="0" borderId="12" xfId="0" applyNumberFormat="1" applyFont="1" applyBorder="1" applyAlignment="1">
      <alignment horizontal="center" vertical="center" wrapText="1"/>
    </xf>
    <xf numFmtId="164" fontId="5" fillId="0" borderId="0" xfId="0" applyFont="1" applyAlignment="1">
      <alignment horizontal="left" wrapText="1"/>
    </xf>
    <xf numFmtId="164" fontId="3" fillId="2" borderId="10" xfId="0" applyFont="1" applyFill="1" applyBorder="1" applyAlignment="1">
      <alignment horizontal="center" vertical="center" wrapText="1"/>
    </xf>
    <xf numFmtId="164" fontId="3" fillId="2" borderId="11" xfId="0" applyFont="1" applyFill="1" applyBorder="1" applyAlignment="1">
      <alignment horizontal="left" vertical="center" wrapText="1"/>
    </xf>
    <xf numFmtId="164" fontId="3" fillId="2" borderId="11" xfId="0" applyFont="1" applyFill="1" applyBorder="1" applyAlignment="1">
      <alignment horizontal="center" vertical="center" wrapText="1"/>
    </xf>
    <xf numFmtId="166" fontId="3" fillId="2" borderId="11" xfId="0" applyNumberFormat="1" applyFont="1" applyFill="1" applyBorder="1" applyAlignment="1">
      <alignment horizontal="center" vertical="center" wrapText="1"/>
    </xf>
    <xf numFmtId="166" fontId="3" fillId="2" borderId="12" xfId="0" applyNumberFormat="1" applyFont="1" applyFill="1" applyBorder="1" applyAlignment="1">
      <alignment horizontal="center" vertical="center" wrapText="1"/>
    </xf>
    <xf numFmtId="164" fontId="2" fillId="0" borderId="0" xfId="0" applyFont="1" applyAlignment="1">
      <alignment horizontal="left" wrapText="1"/>
    </xf>
    <xf numFmtId="166" fontId="2" fillId="0" borderId="11" xfId="0" applyNumberFormat="1" applyFont="1" applyBorder="1" applyAlignment="1">
      <alignment horizontal="center" vertical="center" wrapText="1"/>
    </xf>
    <xf numFmtId="164" fontId="2" fillId="0" borderId="10" xfId="0" applyFont="1" applyBorder="1" applyAlignment="1">
      <alignment horizontal="center" vertical="center" wrapText="1"/>
    </xf>
    <xf numFmtId="164" fontId="2" fillId="0" borderId="11" xfId="0" applyFont="1" applyBorder="1" applyAlignment="1">
      <alignment horizontal="left" vertical="center" wrapText="1"/>
    </xf>
    <xf numFmtId="164" fontId="2" fillId="0" borderId="11" xfId="0" applyFont="1" applyBorder="1" applyAlignment="1">
      <alignment horizontal="center" vertical="center" wrapText="1"/>
    </xf>
    <xf numFmtId="166" fontId="6" fillId="0" borderId="11" xfId="0" applyNumberFormat="1" applyFont="1" applyBorder="1" applyAlignment="1">
      <alignment horizontal="center" vertical="center" wrapText="1"/>
    </xf>
    <xf numFmtId="166" fontId="2" fillId="3" borderId="11" xfId="0" applyNumberFormat="1" applyFont="1" applyFill="1" applyBorder="1" applyAlignment="1">
      <alignment horizontal="center" vertical="center" wrapText="1"/>
    </xf>
    <xf numFmtId="164" fontId="2" fillId="0" borderId="0" xfId="0" applyFont="1" applyAlignment="1">
      <alignment horizontal="center" vertical="center" wrapText="1"/>
    </xf>
    <xf numFmtId="164" fontId="2" fillId="3" borderId="11" xfId="0" applyFont="1" applyFill="1" applyBorder="1" applyAlignment="1">
      <alignment horizontal="center" vertical="center" wrapText="1"/>
    </xf>
    <xf numFmtId="166" fontId="3" fillId="3" borderId="12" xfId="0" applyNumberFormat="1" applyFont="1" applyFill="1" applyBorder="1" applyAlignment="1">
      <alignment horizontal="center" vertical="center" wrapText="1"/>
    </xf>
    <xf numFmtId="164" fontId="5" fillId="0" borderId="0" xfId="0" applyFont="1" applyAlignment="1">
      <alignment/>
    </xf>
    <xf numFmtId="166" fontId="2" fillId="0" borderId="11" xfId="0" applyNumberFormat="1" applyFont="1" applyBorder="1" applyAlignment="1">
      <alignment horizontal="center" vertical="center"/>
    </xf>
    <xf numFmtId="166" fontId="2" fillId="3" borderId="11" xfId="0" applyNumberFormat="1" applyFont="1" applyFill="1" applyBorder="1" applyAlignment="1">
      <alignment horizontal="center" vertical="center"/>
    </xf>
    <xf numFmtId="166" fontId="4" fillId="2" borderId="11" xfId="0" applyNumberFormat="1" applyFont="1" applyFill="1" applyBorder="1" applyAlignment="1">
      <alignment horizontal="center" vertical="center"/>
    </xf>
    <xf numFmtId="166" fontId="3" fillId="4" borderId="12" xfId="0" applyNumberFormat="1" applyFont="1" applyFill="1" applyBorder="1" applyAlignment="1">
      <alignment horizontal="center" vertical="center" wrapText="1"/>
    </xf>
    <xf numFmtId="166" fontId="3" fillId="2" borderId="11" xfId="0" applyNumberFormat="1" applyFont="1" applyFill="1" applyBorder="1" applyAlignment="1">
      <alignment horizontal="center" vertical="center"/>
    </xf>
    <xf numFmtId="164" fontId="3" fillId="3" borderId="11" xfId="0" applyFont="1" applyFill="1" applyBorder="1" applyAlignment="1">
      <alignment horizontal="center" vertical="center" wrapText="1"/>
    </xf>
    <xf numFmtId="166" fontId="2" fillId="0" borderId="0" xfId="0" applyNumberFormat="1" applyFont="1" applyAlignment="1">
      <alignment horizontal="center" vertical="center"/>
    </xf>
    <xf numFmtId="166" fontId="2" fillId="0" borderId="13" xfId="0" applyNumberFormat="1" applyFont="1" applyBorder="1" applyAlignment="1">
      <alignment horizontal="center" vertical="center"/>
    </xf>
    <xf numFmtId="166" fontId="1" fillId="2" borderId="11" xfId="0" applyNumberFormat="1" applyFont="1" applyFill="1" applyBorder="1" applyAlignment="1">
      <alignment horizontal="center" vertical="center"/>
    </xf>
    <xf numFmtId="164" fontId="3" fillId="3" borderId="10" xfId="0" applyFont="1" applyFill="1" applyBorder="1" applyAlignment="1">
      <alignment horizontal="center" vertical="center" wrapText="1"/>
    </xf>
    <xf numFmtId="164" fontId="3" fillId="3" borderId="11" xfId="0" applyFont="1" applyFill="1" applyBorder="1" applyAlignment="1">
      <alignment horizontal="left" vertical="center" wrapText="1"/>
    </xf>
    <xf numFmtId="166" fontId="3" fillId="3" borderId="11" xfId="0" applyNumberFormat="1" applyFont="1" applyFill="1" applyBorder="1" applyAlignment="1">
      <alignment horizontal="center" vertical="center"/>
    </xf>
    <xf numFmtId="164" fontId="2" fillId="2" borderId="10" xfId="0" applyFont="1" applyFill="1" applyBorder="1" applyAlignment="1">
      <alignment horizontal="center" vertical="center" wrapText="1"/>
    </xf>
    <xf numFmtId="164" fontId="2" fillId="2" borderId="11" xfId="0" applyFont="1" applyFill="1" applyBorder="1" applyAlignment="1">
      <alignment horizontal="left" vertical="center" wrapText="1"/>
    </xf>
    <xf numFmtId="164" fontId="2" fillId="2" borderId="11" xfId="0" applyFont="1" applyFill="1" applyBorder="1" applyAlignment="1">
      <alignment horizontal="center" vertical="center" wrapText="1"/>
    </xf>
    <xf numFmtId="164" fontId="2" fillId="0" borderId="14" xfId="0" applyFont="1" applyBorder="1" applyAlignment="1">
      <alignment horizontal="center" vertical="center" wrapText="1"/>
    </xf>
    <xf numFmtId="164" fontId="2" fillId="0" borderId="5" xfId="0" applyFont="1" applyBorder="1" applyAlignment="1">
      <alignment horizontal="left" vertical="center" wrapText="1"/>
    </xf>
    <xf numFmtId="164" fontId="2" fillId="0" borderId="5" xfId="0" applyFont="1" applyBorder="1" applyAlignment="1">
      <alignment horizontal="center" vertical="center" wrapText="1"/>
    </xf>
    <xf numFmtId="166" fontId="2" fillId="0" borderId="5" xfId="0" applyNumberFormat="1" applyFont="1" applyBorder="1" applyAlignment="1">
      <alignment horizontal="center" vertical="center"/>
    </xf>
    <xf numFmtId="164" fontId="1" fillId="0" borderId="0" xfId="0" applyFont="1" applyAlignment="1">
      <alignment horizontal="center" wrapText="1"/>
    </xf>
    <xf numFmtId="164" fontId="1" fillId="0" borderId="15" xfId="0" applyFont="1" applyBorder="1" applyAlignment="1">
      <alignment horizontal="center" vertical="center"/>
    </xf>
    <xf numFmtId="164" fontId="5" fillId="0" borderId="0" xfId="0" applyFont="1" applyAlignment="1">
      <alignment horizontal="center" vertical="center"/>
    </xf>
    <xf numFmtId="164" fontId="5" fillId="0" borderId="0" xfId="0" applyFont="1" applyAlignment="1">
      <alignment horizontal="center" vertical="center" wrapText="1"/>
    </xf>
    <xf numFmtId="164" fontId="5" fillId="0" borderId="0" xfId="0" applyFont="1" applyAlignment="1">
      <alignment horizontal="center"/>
    </xf>
    <xf numFmtId="164" fontId="1" fillId="0" borderId="0" xfId="0" applyFont="1" applyAlignment="1">
      <alignment vertical="center"/>
    </xf>
    <xf numFmtId="164" fontId="2" fillId="0" borderId="0" xfId="0" applyFont="1" applyAlignment="1">
      <alignment vertical="center"/>
    </xf>
    <xf numFmtId="164" fontId="2" fillId="0" borderId="0" xfId="0" applyFont="1" applyAlignment="1">
      <alignment horizontal="right"/>
    </xf>
    <xf numFmtId="164" fontId="3" fillId="0" borderId="0" xfId="0" applyFont="1" applyBorder="1" applyAlignment="1">
      <alignment horizontal="center" vertical="center" wrapText="1"/>
    </xf>
    <xf numFmtId="167" fontId="3" fillId="0" borderId="0" xfId="0" applyNumberFormat="1" applyFont="1" applyAlignment="1">
      <alignment horizontal="center" vertical="center" wrapText="1"/>
    </xf>
    <xf numFmtId="167" fontId="3" fillId="0" borderId="0" xfId="0" applyNumberFormat="1" applyFont="1" applyAlignment="1">
      <alignment horizontal="center" vertical="center"/>
    </xf>
    <xf numFmtId="166" fontId="2" fillId="0" borderId="0" xfId="0" applyNumberFormat="1" applyFont="1" applyAlignment="1">
      <alignment horizontal="right" vertical="center"/>
    </xf>
    <xf numFmtId="164" fontId="7" fillId="0" borderId="0" xfId="0" applyFont="1" applyAlignment="1">
      <alignment vertical="center"/>
    </xf>
    <xf numFmtId="168" fontId="3" fillId="0" borderId="1" xfId="0" applyNumberFormat="1" applyFont="1" applyBorder="1" applyAlignment="1">
      <alignment horizontal="center" vertical="center" wrapText="1"/>
    </xf>
    <xf numFmtId="166" fontId="3" fillId="3" borderId="16" xfId="0" applyNumberFormat="1" applyFont="1" applyFill="1" applyBorder="1" applyAlignment="1">
      <alignment horizontal="center" vertical="center" wrapText="1"/>
    </xf>
    <xf numFmtId="166" fontId="3" fillId="3" borderId="2" xfId="0" applyNumberFormat="1" applyFont="1" applyFill="1" applyBorder="1" applyAlignment="1">
      <alignment horizontal="center" vertical="center" wrapText="1"/>
    </xf>
    <xf numFmtId="165" fontId="3" fillId="0" borderId="17" xfId="0" applyNumberFormat="1" applyFont="1" applyBorder="1" applyAlignment="1">
      <alignment horizontal="center" vertical="center" wrapText="1"/>
    </xf>
    <xf numFmtId="164" fontId="3" fillId="0" borderId="0" xfId="0" applyFont="1" applyAlignment="1">
      <alignment vertical="center"/>
    </xf>
    <xf numFmtId="164" fontId="7" fillId="0" borderId="0" xfId="0" applyFont="1" applyAlignment="1">
      <alignment horizontal="center" vertical="center"/>
    </xf>
    <xf numFmtId="166" fontId="3" fillId="0" borderId="5" xfId="0" applyNumberFormat="1" applyFont="1" applyBorder="1" applyAlignment="1">
      <alignment horizontal="center" vertical="center" wrapText="1"/>
    </xf>
    <xf numFmtId="164" fontId="3" fillId="0" borderId="0" xfId="0" applyFont="1" applyAlignment="1">
      <alignment horizontal="center" vertical="center"/>
    </xf>
    <xf numFmtId="164" fontId="8" fillId="0" borderId="0" xfId="0" applyFont="1" applyAlignment="1">
      <alignment vertical="center"/>
    </xf>
    <xf numFmtId="164" fontId="2" fillId="0" borderId="7" xfId="0" applyFont="1" applyBorder="1" applyAlignment="1">
      <alignment horizontal="center" vertical="center"/>
    </xf>
    <xf numFmtId="164" fontId="3" fillId="0" borderId="8" xfId="0" applyFont="1" applyBorder="1" applyAlignment="1">
      <alignment vertical="center" wrapText="1"/>
    </xf>
    <xf numFmtId="164" fontId="2" fillId="0" borderId="8" xfId="0" applyFont="1" applyBorder="1" applyAlignment="1">
      <alignment horizontal="center" vertical="center"/>
    </xf>
    <xf numFmtId="166" fontId="2" fillId="0" borderId="8" xfId="0" applyNumberFormat="1" applyFont="1" applyBorder="1" applyAlignment="1">
      <alignment horizontal="right" vertical="center"/>
    </xf>
    <xf numFmtId="166" fontId="2" fillId="0" borderId="9" xfId="0" applyNumberFormat="1" applyFont="1" applyBorder="1" applyAlignment="1">
      <alignment horizontal="center" vertical="center"/>
    </xf>
    <xf numFmtId="164" fontId="2" fillId="0" borderId="10" xfId="0" applyFont="1" applyBorder="1" applyAlignment="1">
      <alignment horizontal="center" vertical="center"/>
    </xf>
    <xf numFmtId="164" fontId="3" fillId="0" borderId="11" xfId="0" applyFont="1" applyBorder="1" applyAlignment="1">
      <alignment vertical="center" wrapText="1"/>
    </xf>
    <xf numFmtId="165" fontId="2" fillId="0" borderId="11" xfId="0" applyNumberFormat="1" applyFont="1" applyBorder="1" applyAlignment="1">
      <alignment horizontal="center" vertical="center"/>
    </xf>
    <xf numFmtId="166" fontId="2" fillId="0" borderId="11" xfId="0" applyNumberFormat="1" applyFont="1" applyBorder="1" applyAlignment="1">
      <alignment horizontal="right" vertical="center" wrapText="1"/>
    </xf>
    <xf numFmtId="166" fontId="2" fillId="0" borderId="11" xfId="0" applyNumberFormat="1" applyFont="1" applyBorder="1" applyAlignment="1">
      <alignment horizontal="right" vertical="center"/>
    </xf>
    <xf numFmtId="166" fontId="2" fillId="0" borderId="12" xfId="0" applyNumberFormat="1" applyFont="1" applyBorder="1" applyAlignment="1">
      <alignment horizontal="center" vertical="center"/>
    </xf>
    <xf numFmtId="164" fontId="2" fillId="2" borderId="10" xfId="0" applyFont="1" applyFill="1" applyBorder="1" applyAlignment="1">
      <alignment horizontal="center" vertical="center"/>
    </xf>
    <xf numFmtId="164" fontId="3" fillId="2" borderId="11" xfId="0" applyFont="1" applyFill="1" applyBorder="1" applyAlignment="1">
      <alignment vertical="center" wrapText="1"/>
    </xf>
    <xf numFmtId="165" fontId="2" fillId="2" borderId="11" xfId="0" applyNumberFormat="1" applyFont="1" applyFill="1" applyBorder="1" applyAlignment="1">
      <alignment horizontal="center" vertical="center"/>
    </xf>
    <xf numFmtId="166" fontId="2" fillId="2" borderId="11" xfId="0" applyNumberFormat="1" applyFont="1" applyFill="1" applyBorder="1" applyAlignment="1" applyProtection="1">
      <alignment horizontal="center" vertical="center"/>
      <protection locked="0"/>
    </xf>
    <xf numFmtId="166" fontId="2" fillId="2" borderId="12" xfId="0" applyNumberFormat="1" applyFont="1" applyFill="1" applyBorder="1" applyAlignment="1">
      <alignment horizontal="center" vertical="center"/>
    </xf>
    <xf numFmtId="166" fontId="2" fillId="2" borderId="11" xfId="0" applyNumberFormat="1" applyFont="1" applyFill="1" applyBorder="1" applyAlignment="1">
      <alignment horizontal="center" vertical="center" wrapText="1"/>
    </xf>
    <xf numFmtId="166" fontId="2" fillId="2" borderId="11" xfId="0" applyNumberFormat="1" applyFont="1" applyFill="1" applyBorder="1" applyAlignment="1">
      <alignment horizontal="center" vertical="center"/>
    </xf>
    <xf numFmtId="164" fontId="2" fillId="0" borderId="11" xfId="0" applyFont="1" applyBorder="1" applyAlignment="1">
      <alignment vertical="center" wrapText="1"/>
    </xf>
    <xf numFmtId="166" fontId="2" fillId="0" borderId="11" xfId="0" applyNumberFormat="1" applyFont="1" applyBorder="1" applyAlignment="1" applyProtection="1">
      <alignment horizontal="center" vertical="center"/>
      <protection locked="0"/>
    </xf>
    <xf numFmtId="164" fontId="3" fillId="2" borderId="10" xfId="0" applyFont="1" applyFill="1" applyBorder="1" applyAlignment="1">
      <alignment horizontal="center" vertical="center"/>
    </xf>
    <xf numFmtId="166" fontId="2" fillId="3" borderId="11" xfId="0" applyNumberFormat="1" applyFont="1" applyFill="1" applyBorder="1" applyAlignment="1" applyProtection="1">
      <alignment horizontal="center" vertical="center"/>
      <protection locked="0"/>
    </xf>
    <xf numFmtId="164" fontId="2" fillId="0" borderId="11" xfId="0" applyFont="1" applyBorder="1" applyAlignment="1">
      <alignment vertical="center"/>
    </xf>
    <xf numFmtId="164" fontId="5" fillId="0" borderId="0" xfId="0" applyFont="1" applyAlignment="1">
      <alignment vertical="center"/>
    </xf>
    <xf numFmtId="166" fontId="1" fillId="0" borderId="0" xfId="0" applyNumberFormat="1" applyFont="1" applyAlignment="1">
      <alignment vertical="center"/>
    </xf>
    <xf numFmtId="164" fontId="3" fillId="0" borderId="14" xfId="0" applyFont="1" applyBorder="1" applyAlignment="1">
      <alignment horizontal="center" vertical="center" wrapText="1"/>
    </xf>
    <xf numFmtId="164" fontId="3" fillId="0" borderId="5" xfId="0" applyFont="1" applyBorder="1" applyAlignment="1">
      <alignment vertical="center" wrapText="1"/>
    </xf>
    <xf numFmtId="165" fontId="2" fillId="0" borderId="5" xfId="0" applyNumberFormat="1" applyFont="1" applyBorder="1" applyAlignment="1">
      <alignment horizontal="center" vertical="center"/>
    </xf>
    <xf numFmtId="166" fontId="2" fillId="3" borderId="5" xfId="0" applyNumberFormat="1" applyFont="1" applyFill="1" applyBorder="1" applyAlignment="1">
      <alignment horizontal="center" vertical="center"/>
    </xf>
    <xf numFmtId="164" fontId="9" fillId="0" borderId="0" xfId="0" applyFont="1" applyAlignment="1">
      <alignment horizontal="center"/>
    </xf>
    <xf numFmtId="164" fontId="9" fillId="0" borderId="0" xfId="0" applyFont="1" applyAlignment="1">
      <alignment horizontal="left" vertical="center" wrapText="1"/>
    </xf>
    <xf numFmtId="164" fontId="9" fillId="0" borderId="0" xfId="0" applyFont="1" applyAlignment="1">
      <alignment/>
    </xf>
    <xf numFmtId="164" fontId="9" fillId="0" borderId="0" xfId="0" applyFont="1" applyAlignment="1">
      <alignment horizontal="center" vertical="center" wrapText="1"/>
    </xf>
    <xf numFmtId="164" fontId="1" fillId="3" borderId="0" xfId="0" applyFont="1" applyFill="1" applyAlignment="1">
      <alignment horizontal="right" vertical="center"/>
    </xf>
    <xf numFmtId="164" fontId="1" fillId="3" borderId="0" xfId="0" applyFont="1" applyFill="1" applyAlignment="1">
      <alignment vertical="center"/>
    </xf>
    <xf numFmtId="166" fontId="1" fillId="3" borderId="0" xfId="0" applyNumberFormat="1" applyFont="1" applyFill="1" applyAlignment="1">
      <alignment vertical="center"/>
    </xf>
    <xf numFmtId="166" fontId="10" fillId="3" borderId="0" xfId="0" applyNumberFormat="1" applyFont="1" applyFill="1" applyAlignment="1">
      <alignment vertical="center"/>
    </xf>
    <xf numFmtId="164" fontId="3" fillId="0" borderId="0" xfId="0" applyFont="1" applyAlignment="1">
      <alignment horizontal="right"/>
    </xf>
    <xf numFmtId="164" fontId="3" fillId="0" borderId="17" xfId="0" applyFont="1" applyBorder="1" applyAlignment="1">
      <alignment horizontal="center" vertical="center" wrapText="1"/>
    </xf>
    <xf numFmtId="164" fontId="3" fillId="0" borderId="18" xfId="0" applyFont="1" applyBorder="1" applyAlignment="1">
      <alignment horizontal="center" vertical="center" wrapText="1"/>
    </xf>
    <xf numFmtId="164" fontId="2" fillId="0" borderId="7" xfId="0" applyFont="1" applyBorder="1" applyAlignment="1">
      <alignment horizontal="center" vertical="center" wrapText="1"/>
    </xf>
    <xf numFmtId="164" fontId="11" fillId="0" borderId="7" xfId="0" applyFont="1" applyBorder="1" applyAlignment="1">
      <alignment horizontal="left" vertical="center" wrapText="1"/>
    </xf>
    <xf numFmtId="164" fontId="12" fillId="0" borderId="8" xfId="0" applyFont="1" applyBorder="1" applyAlignment="1">
      <alignment horizontal="center" vertical="center" wrapText="1"/>
    </xf>
    <xf numFmtId="164" fontId="2" fillId="0" borderId="11" xfId="0" applyFont="1" applyBorder="1" applyAlignment="1">
      <alignment/>
    </xf>
    <xf numFmtId="166" fontId="3" fillId="0" borderId="8" xfId="0" applyNumberFormat="1" applyFont="1" applyBorder="1" applyAlignment="1">
      <alignment horizontal="right" vertical="center" wrapText="1"/>
    </xf>
    <xf numFmtId="166" fontId="3" fillId="0" borderId="9" xfId="0" applyNumberFormat="1" applyFont="1" applyBorder="1" applyAlignment="1">
      <alignment horizontal="center" vertical="center" wrapText="1"/>
    </xf>
    <xf numFmtId="164" fontId="11" fillId="2" borderId="10" xfId="0" applyFont="1" applyFill="1" applyBorder="1" applyAlignment="1">
      <alignment horizontal="left" vertical="center" wrapText="1"/>
    </xf>
    <xf numFmtId="164" fontId="12" fillId="2" borderId="11" xfId="0" applyFont="1" applyFill="1" applyBorder="1" applyAlignment="1">
      <alignment horizontal="center" vertical="center" wrapText="1"/>
    </xf>
    <xf numFmtId="164" fontId="12" fillId="0" borderId="10" xfId="0" applyFont="1" applyBorder="1" applyAlignment="1">
      <alignment horizontal="left" vertical="center" wrapText="1"/>
    </xf>
    <xf numFmtId="164" fontId="12" fillId="0" borderId="11" xfId="0" applyFont="1" applyBorder="1" applyAlignment="1">
      <alignment horizontal="center" vertical="center" wrapText="1"/>
    </xf>
    <xf numFmtId="166" fontId="1" fillId="0" borderId="0" xfId="0" applyNumberFormat="1" applyFont="1" applyAlignment="1">
      <alignment/>
    </xf>
    <xf numFmtId="166" fontId="13" fillId="2" borderId="11" xfId="0" applyNumberFormat="1" applyFont="1" applyFill="1" applyBorder="1" applyAlignment="1">
      <alignment horizontal="center" vertical="center"/>
    </xf>
    <xf numFmtId="164" fontId="11" fillId="0" borderId="10" xfId="0" applyFont="1" applyBorder="1" applyAlignment="1">
      <alignment horizontal="left" vertical="center" wrapText="1"/>
    </xf>
    <xf numFmtId="166" fontId="3" fillId="0" borderId="19" xfId="0" applyNumberFormat="1" applyFont="1" applyBorder="1" applyAlignment="1">
      <alignment horizontal="center" vertical="center" wrapText="1"/>
    </xf>
    <xf numFmtId="166" fontId="3" fillId="2" borderId="19" xfId="0" applyNumberFormat="1" applyFont="1" applyFill="1" applyBorder="1" applyAlignment="1">
      <alignment horizontal="center" vertical="center" wrapText="1"/>
    </xf>
    <xf numFmtId="164" fontId="2" fillId="2" borderId="20" xfId="0" applyFont="1" applyFill="1" applyBorder="1" applyAlignment="1">
      <alignment horizontal="center" vertical="center" wrapText="1"/>
    </xf>
    <xf numFmtId="164" fontId="2" fillId="2" borderId="14" xfId="0" applyFont="1" applyFill="1" applyBorder="1" applyAlignment="1">
      <alignment horizontal="center" vertical="center" wrapText="1"/>
    </xf>
    <xf numFmtId="164" fontId="11" fillId="2" borderId="14" xfId="0" applyFont="1" applyFill="1" applyBorder="1" applyAlignment="1">
      <alignment horizontal="left" vertical="center" wrapText="1"/>
    </xf>
    <xf numFmtId="164" fontId="12" fillId="2" borderId="5" xfId="0" applyFont="1" applyFill="1" applyBorder="1" applyAlignment="1">
      <alignment horizontal="center" vertical="center" wrapText="1"/>
    </xf>
    <xf numFmtId="166" fontId="2" fillId="2" borderId="5" xfId="0" applyNumberFormat="1" applyFont="1" applyFill="1" applyBorder="1" applyAlignment="1">
      <alignment horizontal="center" vertical="center"/>
    </xf>
    <xf numFmtId="164" fontId="12" fillId="0" borderId="0" xfId="0" applyFont="1" applyBorder="1" applyAlignment="1">
      <alignment horizontal="left" vertical="center" wrapText="1"/>
    </xf>
    <xf numFmtId="164" fontId="2" fillId="0" borderId="0" xfId="0" applyFont="1" applyBorder="1" applyAlignment="1">
      <alignment horizontal="center"/>
    </xf>
    <xf numFmtId="164" fontId="2" fillId="0" borderId="0" xfId="0" applyFont="1" applyAlignment="1">
      <alignment horizontal="center"/>
    </xf>
    <xf numFmtId="166" fontId="2" fillId="0" borderId="0" xfId="0" applyNumberFormat="1" applyFont="1" applyAlignment="1">
      <alignment horizontal="right"/>
    </xf>
    <xf numFmtId="164" fontId="14" fillId="0" borderId="0" xfId="0" applyFont="1" applyAlignment="1">
      <alignment horizontal="right"/>
    </xf>
    <xf numFmtId="164" fontId="14" fillId="0" borderId="0" xfId="0" applyFont="1" applyAlignment="1">
      <alignment horizontal="center"/>
    </xf>
    <xf numFmtId="164" fontId="3" fillId="0" borderId="0" xfId="0" applyFont="1" applyBorder="1" applyAlignment="1">
      <alignment/>
    </xf>
    <xf numFmtId="164" fontId="15" fillId="0" borderId="0" xfId="0" applyFont="1" applyAlignment="1">
      <alignment horizontal="right"/>
    </xf>
    <xf numFmtId="166" fontId="3" fillId="0" borderId="0" xfId="0" applyNumberFormat="1" applyFont="1" applyAlignment="1">
      <alignment horizontal="right"/>
    </xf>
    <xf numFmtId="164" fontId="3" fillId="0" borderId="1" xfId="20" applyFont="1" applyBorder="1" applyAlignment="1">
      <alignment horizontal="center" vertical="center" wrapText="1"/>
      <protection/>
    </xf>
    <xf numFmtId="164" fontId="3" fillId="0" borderId="2" xfId="20" applyFont="1" applyBorder="1" applyAlignment="1">
      <alignment horizontal="center" vertical="center" wrapText="1"/>
      <protection/>
    </xf>
    <xf numFmtId="164" fontId="3" fillId="0" borderId="21" xfId="0" applyFont="1" applyBorder="1" applyAlignment="1">
      <alignment horizontal="center" vertical="center" wrapText="1"/>
    </xf>
    <xf numFmtId="164" fontId="3" fillId="0" borderId="22" xfId="0" applyFont="1" applyBorder="1" applyAlignment="1">
      <alignment horizontal="center" vertical="center" wrapText="1"/>
    </xf>
    <xf numFmtId="164" fontId="14" fillId="0" borderId="0" xfId="0" applyFont="1" applyBorder="1" applyAlignment="1">
      <alignment horizontal="right" vertical="center"/>
    </xf>
    <xf numFmtId="164" fontId="14" fillId="0" borderId="0" xfId="0" applyFont="1" applyBorder="1" applyAlignment="1">
      <alignment horizontal="center" vertical="center" wrapText="1"/>
    </xf>
    <xf numFmtId="164" fontId="2" fillId="0" borderId="0" xfId="0" applyFont="1" applyBorder="1" applyAlignment="1">
      <alignment horizontal="center" vertical="center"/>
    </xf>
    <xf numFmtId="164" fontId="2" fillId="0" borderId="0" xfId="0" applyFont="1" applyBorder="1" applyAlignment="1">
      <alignment horizontal="center" vertical="center" wrapText="1"/>
    </xf>
    <xf numFmtId="164" fontId="3" fillId="0" borderId="23" xfId="0" applyFont="1" applyBorder="1" applyAlignment="1">
      <alignment horizontal="center" vertical="center" wrapText="1"/>
    </xf>
    <xf numFmtId="165" fontId="2" fillId="3" borderId="7" xfId="20" applyNumberFormat="1" applyFont="1" applyFill="1" applyBorder="1" applyAlignment="1">
      <alignment horizontal="center" vertical="center"/>
      <protection/>
    </xf>
    <xf numFmtId="164" fontId="2" fillId="3" borderId="8" xfId="20" applyFont="1" applyFill="1" applyBorder="1" applyAlignment="1">
      <alignment horizontal="left" vertical="center" wrapText="1"/>
      <protection/>
    </xf>
    <xf numFmtId="166" fontId="2" fillId="0" borderId="8" xfId="0" applyNumberFormat="1" applyFont="1" applyBorder="1" applyAlignment="1">
      <alignment horizontal="center" vertical="center" wrapText="1"/>
    </xf>
    <xf numFmtId="166" fontId="2" fillId="3" borderId="8" xfId="0" applyNumberFormat="1" applyFont="1" applyFill="1" applyBorder="1" applyAlignment="1">
      <alignment horizontal="center" vertical="center" wrapText="1"/>
    </xf>
    <xf numFmtId="166" fontId="2" fillId="0" borderId="9" xfId="0" applyNumberFormat="1" applyFont="1" applyBorder="1" applyAlignment="1">
      <alignment horizontal="center" vertical="center" wrapText="1"/>
    </xf>
    <xf numFmtId="164" fontId="14" fillId="0" borderId="0" xfId="0" applyFont="1" applyAlignment="1">
      <alignment horizontal="left"/>
    </xf>
    <xf numFmtId="165" fontId="2" fillId="3" borderId="10" xfId="20" applyNumberFormat="1" applyFont="1" applyFill="1" applyBorder="1" applyAlignment="1">
      <alignment horizontal="center" vertical="center"/>
      <protection/>
    </xf>
    <xf numFmtId="164" fontId="2" fillId="3" borderId="11" xfId="20" applyFont="1" applyFill="1" applyBorder="1" applyAlignment="1">
      <alignment horizontal="left" vertical="center" wrapText="1"/>
      <protection/>
    </xf>
    <xf numFmtId="165" fontId="2" fillId="3" borderId="11" xfId="20" applyNumberFormat="1" applyFont="1" applyFill="1" applyBorder="1" applyAlignment="1">
      <alignment horizontal="left" vertical="center" wrapText="1"/>
      <protection/>
    </xf>
    <xf numFmtId="164" fontId="2" fillId="3" borderId="11" xfId="20" applyFont="1" applyFill="1" applyBorder="1" applyAlignment="1">
      <alignment horizontal="left" vertical="center"/>
      <protection/>
    </xf>
    <xf numFmtId="164" fontId="14" fillId="0" borderId="0" xfId="0" applyFont="1" applyAlignment="1">
      <alignment horizontal="right" vertical="center"/>
    </xf>
    <xf numFmtId="164" fontId="14" fillId="0" borderId="0" xfId="0" applyFont="1" applyAlignment="1">
      <alignment horizontal="center" vertical="center"/>
    </xf>
    <xf numFmtId="166" fontId="2" fillId="0" borderId="12" xfId="0" applyNumberFormat="1" applyFont="1" applyBorder="1" applyAlignment="1">
      <alignment horizontal="center" vertical="center" wrapText="1"/>
    </xf>
    <xf numFmtId="165" fontId="1" fillId="3" borderId="10" xfId="20" applyNumberFormat="1" applyFont="1" applyFill="1" applyBorder="1" applyAlignment="1">
      <alignment horizontal="center" vertical="center"/>
      <protection/>
    </xf>
    <xf numFmtId="164" fontId="1" fillId="3" borderId="11" xfId="20" applyFont="1" applyFill="1" applyBorder="1" applyAlignment="1">
      <alignment horizontal="left" vertical="center" wrapText="1"/>
      <protection/>
    </xf>
    <xf numFmtId="165" fontId="1" fillId="3" borderId="14" xfId="20" applyNumberFormat="1" applyFont="1" applyFill="1" applyBorder="1" applyAlignment="1">
      <alignment horizontal="center" vertical="center"/>
      <protection/>
    </xf>
    <xf numFmtId="164" fontId="1" fillId="3" borderId="5" xfId="20" applyFont="1" applyFill="1" applyBorder="1" applyAlignment="1">
      <alignment horizontal="left" vertical="center" wrapText="1"/>
      <protection/>
    </xf>
    <xf numFmtId="166" fontId="2" fillId="0" borderId="5" xfId="0" applyNumberFormat="1" applyFont="1" applyBorder="1" applyAlignment="1">
      <alignment horizontal="center" vertical="center" wrapText="1"/>
    </xf>
    <xf numFmtId="166" fontId="2" fillId="0" borderId="0" xfId="0" applyNumberFormat="1" applyFont="1" applyAlignment="1">
      <alignment horizontal="right" vertical="center" wrapText="1"/>
    </xf>
    <xf numFmtId="166" fontId="2" fillId="0" borderId="0" xfId="0" applyNumberFormat="1" applyFont="1" applyAlignment="1">
      <alignment horizontal="center" vertical="center" wrapText="1"/>
    </xf>
    <xf numFmtId="164" fontId="2" fillId="0" borderId="0" xfId="0" applyFont="1" applyBorder="1" applyAlignment="1">
      <alignment horizontal="left" vertical="center" wrapText="1"/>
    </xf>
    <xf numFmtId="164" fontId="16" fillId="0" borderId="0" xfId="0" applyFont="1" applyBorder="1" applyAlignment="1">
      <alignment horizontal="center"/>
    </xf>
    <xf numFmtId="164" fontId="16" fillId="0" borderId="0" xfId="0" applyFont="1" applyAlignment="1">
      <alignment/>
    </xf>
    <xf numFmtId="164" fontId="16" fillId="0" borderId="0" xfId="0" applyFont="1" applyAlignment="1">
      <alignment horizontal="center"/>
    </xf>
    <xf numFmtId="164" fontId="17" fillId="0" borderId="0" xfId="0" applyFont="1" applyAlignment="1">
      <alignment vertical="center" wrapText="1"/>
    </xf>
    <xf numFmtId="164" fontId="17" fillId="0" borderId="0" xfId="0" applyFont="1" applyAlignment="1">
      <alignment horizontal="center" vertical="center" wrapText="1"/>
    </xf>
    <xf numFmtId="164" fontId="16" fillId="0" borderId="24" xfId="0" applyFont="1" applyBorder="1" applyAlignment="1">
      <alignment horizontal="center" vertical="center" wrapText="1"/>
    </xf>
    <xf numFmtId="164" fontId="3" fillId="0" borderId="25" xfId="20" applyFont="1" applyBorder="1" applyAlignment="1">
      <alignment horizontal="center" vertical="center" wrapText="1"/>
      <protection/>
    </xf>
    <xf numFmtId="164" fontId="16" fillId="0" borderId="25" xfId="0" applyFont="1" applyBorder="1" applyAlignment="1">
      <alignment horizontal="center" vertical="center" wrapText="1"/>
    </xf>
    <xf numFmtId="164" fontId="16" fillId="0" borderId="21" xfId="0" applyFont="1" applyBorder="1" applyAlignment="1">
      <alignment horizontal="center" vertical="center" wrapText="1"/>
    </xf>
    <xf numFmtId="164" fontId="16" fillId="0" borderId="0" xfId="0" applyFont="1" applyAlignment="1">
      <alignment horizontal="center" vertical="center" wrapText="1"/>
    </xf>
    <xf numFmtId="164" fontId="9" fillId="0" borderId="0" xfId="0" applyFont="1" applyAlignment="1">
      <alignment horizontal="center" vertical="center"/>
    </xf>
    <xf numFmtId="165" fontId="9" fillId="0" borderId="10" xfId="0" applyNumberFormat="1" applyFont="1" applyBorder="1" applyAlignment="1">
      <alignment horizontal="center" vertical="center"/>
    </xf>
    <xf numFmtId="164" fontId="3" fillId="0" borderId="11" xfId="0" applyFont="1" applyBorder="1" applyAlignment="1">
      <alignment horizontal="left" vertical="center"/>
    </xf>
    <xf numFmtId="164" fontId="9" fillId="0" borderId="11" xfId="0" applyFont="1" applyBorder="1" applyAlignment="1">
      <alignment horizontal="center"/>
    </xf>
    <xf numFmtId="164" fontId="9" fillId="0" borderId="12" xfId="0" applyFont="1" applyBorder="1" applyAlignment="1">
      <alignment horizontal="center"/>
    </xf>
    <xf numFmtId="164" fontId="2" fillId="0" borderId="11" xfId="0" applyFont="1" applyBorder="1" applyAlignment="1">
      <alignment horizontal="left" vertical="center"/>
    </xf>
    <xf numFmtId="164" fontId="9" fillId="0" borderId="10" xfId="0" applyFont="1" applyBorder="1" applyAlignment="1">
      <alignment horizontal="center" vertical="center" wrapText="1"/>
    </xf>
    <xf numFmtId="164" fontId="2" fillId="0" borderId="11" xfId="0" applyFont="1" applyBorder="1" applyAlignment="1">
      <alignment horizontal="center"/>
    </xf>
    <xf numFmtId="165" fontId="16" fillId="0" borderId="14" xfId="0" applyNumberFormat="1" applyFont="1" applyBorder="1" applyAlignment="1">
      <alignment horizontal="center" vertical="center"/>
    </xf>
    <xf numFmtId="164" fontId="16" fillId="0" borderId="5" xfId="0" applyFont="1" applyBorder="1" applyAlignment="1">
      <alignment horizontal="left" vertical="center"/>
    </xf>
    <xf numFmtId="164" fontId="16" fillId="0" borderId="5" xfId="0" applyFont="1" applyBorder="1" applyAlignment="1">
      <alignment horizontal="center"/>
    </xf>
    <xf numFmtId="164" fontId="16" fillId="0" borderId="23" xfId="0" applyFont="1" applyBorder="1" applyAlignment="1">
      <alignment horizontal="center"/>
    </xf>
    <xf numFmtId="165" fontId="9" fillId="0" borderId="0" xfId="0" applyNumberFormat="1" applyFont="1" applyAlignment="1">
      <alignment horizontal="center" vertical="center"/>
    </xf>
    <xf numFmtId="164" fontId="9" fillId="0" borderId="0" xfId="0" applyFont="1" applyAlignment="1">
      <alignment horizontal="left" vertical="center"/>
    </xf>
    <xf numFmtId="169" fontId="9" fillId="0" borderId="0" xfId="0" applyNumberFormat="1" applyFont="1" applyAlignment="1">
      <alignment horizontal="left"/>
    </xf>
    <xf numFmtId="164" fontId="9" fillId="0" borderId="0" xfId="0" applyFont="1" applyBorder="1" applyAlignment="1">
      <alignment horizontal="center"/>
    </xf>
    <xf numFmtId="164" fontId="18" fillId="0" borderId="0" xfId="0" applyFont="1" applyBorder="1" applyAlignment="1">
      <alignment horizontal="center" wrapText="1"/>
    </xf>
    <xf numFmtId="164" fontId="3" fillId="0" borderId="0" xfId="0" applyFont="1" applyAlignment="1">
      <alignment horizontal="center"/>
    </xf>
    <xf numFmtId="170" fontId="3" fillId="0" borderId="26" xfId="0" applyNumberFormat="1" applyFont="1" applyBorder="1" applyAlignment="1">
      <alignment horizontal="center" vertical="center" wrapText="1"/>
    </xf>
    <xf numFmtId="170" fontId="9" fillId="0" borderId="0" xfId="0" applyNumberFormat="1" applyFont="1" applyAlignment="1">
      <alignment horizontal="center" vertical="center" wrapText="1"/>
    </xf>
    <xf numFmtId="164" fontId="3" fillId="0" borderId="10" xfId="0" applyFont="1" applyBorder="1" applyAlignment="1">
      <alignment vertical="center" wrapText="1"/>
    </xf>
    <xf numFmtId="164" fontId="2" fillId="0" borderId="12" xfId="0" applyFont="1" applyBorder="1" applyAlignment="1">
      <alignment horizontal="center" wrapText="1"/>
    </xf>
    <xf numFmtId="164" fontId="2" fillId="0" borderId="10" xfId="0" applyFont="1" applyBorder="1" applyAlignment="1">
      <alignment horizontal="left" vertical="center"/>
    </xf>
    <xf numFmtId="166" fontId="2" fillId="0" borderId="11" xfId="0" applyNumberFormat="1" applyFont="1" applyBorder="1" applyAlignment="1">
      <alignment horizontal="left" vertical="center" wrapText="1"/>
    </xf>
    <xf numFmtId="166" fontId="2" fillId="0" borderId="11" xfId="0" applyNumberFormat="1" applyFont="1" applyBorder="1" applyAlignment="1">
      <alignment/>
    </xf>
    <xf numFmtId="164" fontId="3" fillId="0" borderId="12" xfId="0" applyFont="1" applyBorder="1" applyAlignment="1">
      <alignment wrapText="1"/>
    </xf>
    <xf numFmtId="164" fontId="2" fillId="0" borderId="10" xfId="0" applyFont="1" applyBorder="1" applyAlignment="1">
      <alignment horizontal="left" wrapText="1"/>
    </xf>
    <xf numFmtId="164" fontId="2" fillId="0" borderId="14" xfId="0" applyFont="1" applyBorder="1" applyAlignment="1">
      <alignment horizontal="left" wrapText="1"/>
    </xf>
    <xf numFmtId="166" fontId="2" fillId="0" borderId="5" xfId="0" applyNumberFormat="1" applyFont="1" applyBorder="1" applyAlignment="1">
      <alignment horizontal="left" vertical="center" wrapText="1"/>
    </xf>
    <xf numFmtId="166" fontId="2" fillId="0" borderId="5" xfId="0" applyNumberFormat="1" applyFont="1" applyBorder="1" applyAlignment="1">
      <alignment/>
    </xf>
    <xf numFmtId="164" fontId="2" fillId="0" borderId="23" xfId="0" applyFont="1" applyBorder="1" applyAlignment="1">
      <alignment/>
    </xf>
    <xf numFmtId="165" fontId="2" fillId="0" borderId="0" xfId="0" applyNumberFormat="1" applyFont="1" applyAlignment="1">
      <alignment horizontal="center" vertical="center"/>
    </xf>
    <xf numFmtId="165" fontId="2" fillId="0" borderId="0" xfId="0" applyNumberFormat="1" applyFont="1" applyAlignment="1">
      <alignment horizontal="center" vertical="center" textRotation="90" wrapText="1"/>
    </xf>
    <xf numFmtId="164" fontId="2" fillId="0" borderId="0" xfId="0" applyFont="1" applyAlignment="1">
      <alignment vertical="center" wrapText="1"/>
    </xf>
    <xf numFmtId="164" fontId="2" fillId="0" borderId="15" xfId="0" applyFont="1" applyBorder="1" applyAlignment="1">
      <alignment horizontal="right"/>
    </xf>
    <xf numFmtId="164" fontId="3" fillId="0" borderId="27" xfId="0" applyFont="1" applyBorder="1" applyAlignment="1">
      <alignment horizontal="center" vertical="center" wrapText="1"/>
    </xf>
    <xf numFmtId="164" fontId="3" fillId="0" borderId="0" xfId="0" applyFont="1" applyAlignment="1">
      <alignment vertical="center" wrapText="1"/>
    </xf>
    <xf numFmtId="164" fontId="2" fillId="0" borderId="12" xfId="0" applyFont="1" applyBorder="1" applyAlignment="1">
      <alignment horizontal="center" vertical="center" wrapText="1"/>
    </xf>
    <xf numFmtId="164" fontId="2" fillId="0" borderId="28" xfId="0" applyFont="1" applyBorder="1" applyAlignment="1">
      <alignment horizontal="left" wrapText="1"/>
    </xf>
    <xf numFmtId="166" fontId="2" fillId="0" borderId="18" xfId="0" applyNumberFormat="1" applyFont="1" applyBorder="1" applyAlignment="1">
      <alignment/>
    </xf>
    <xf numFmtId="166" fontId="2" fillId="0" borderId="12" xfId="0" applyNumberFormat="1" applyFont="1" applyBorder="1" applyAlignment="1">
      <alignment/>
    </xf>
    <xf numFmtId="166" fontId="2" fillId="0" borderId="29" xfId="0" applyNumberFormat="1" applyFont="1" applyBorder="1" applyAlignment="1">
      <alignment/>
    </xf>
    <xf numFmtId="166" fontId="2" fillId="0" borderId="30" xfId="0" applyNumberFormat="1" applyFont="1" applyBorder="1" applyAlignment="1">
      <alignment/>
    </xf>
    <xf numFmtId="166" fontId="2" fillId="0" borderId="23" xfId="0" applyNumberFormat="1" applyFont="1" applyBorder="1" applyAlignment="1">
      <alignment/>
    </xf>
    <xf numFmtId="164" fontId="2" fillId="0" borderId="12" xfId="0" applyFont="1" applyBorder="1" applyAlignment="1">
      <alignment/>
    </xf>
    <xf numFmtId="164" fontId="2" fillId="0" borderId="31" xfId="0" applyFont="1" applyBorder="1" applyAlignment="1">
      <alignment/>
    </xf>
    <xf numFmtId="164" fontId="2" fillId="0" borderId="32" xfId="0" applyFont="1" applyBorder="1" applyAlignment="1">
      <alignment horizontal="left" wrapText="1"/>
    </xf>
    <xf numFmtId="166" fontId="2" fillId="0" borderId="33" xfId="0" applyNumberFormat="1" applyFont="1" applyBorder="1" applyAlignment="1">
      <alignment/>
    </xf>
    <xf numFmtId="164" fontId="2" fillId="0" borderId="0" xfId="0" applyFont="1" applyBorder="1" applyAlignment="1">
      <alignment horizontal="left"/>
    </xf>
    <xf numFmtId="164" fontId="2" fillId="0" borderId="0" xfId="0" applyFont="1" applyAlignment="1">
      <alignment horizontal="justify"/>
    </xf>
    <xf numFmtId="164" fontId="18" fillId="0" borderId="0" xfId="0" applyFont="1" applyBorder="1" applyAlignment="1">
      <alignment horizontal="center"/>
    </xf>
    <xf numFmtId="164" fontId="3" fillId="0" borderId="0" xfId="0" applyFont="1" applyBorder="1" applyAlignment="1">
      <alignment/>
    </xf>
    <xf numFmtId="164" fontId="2" fillId="0" borderId="24" xfId="0" applyFont="1" applyBorder="1" applyAlignment="1">
      <alignment horizontal="center" vertical="center"/>
    </xf>
    <xf numFmtId="164" fontId="3" fillId="0" borderId="25" xfId="0" applyFont="1" applyBorder="1" applyAlignment="1">
      <alignment horizontal="center" vertical="center" wrapText="1"/>
    </xf>
    <xf numFmtId="164" fontId="2" fillId="0" borderId="25" xfId="0" applyFont="1" applyBorder="1" applyAlignment="1">
      <alignment horizontal="center" vertical="center" wrapText="1"/>
    </xf>
    <xf numFmtId="164" fontId="2" fillId="0" borderId="21" xfId="0" applyFont="1" applyBorder="1" applyAlignment="1">
      <alignment horizontal="center" vertical="center" wrapText="1"/>
    </xf>
    <xf numFmtId="164" fontId="2" fillId="0" borderId="0" xfId="0" applyFont="1" applyAlignment="1">
      <alignment horizontal="left"/>
    </xf>
    <xf numFmtId="164" fontId="2" fillId="0" borderId="12" xfId="0" applyFont="1" applyBorder="1" applyAlignment="1">
      <alignment horizontal="center" vertical="top" wrapText="1"/>
    </xf>
    <xf numFmtId="164" fontId="19" fillId="0" borderId="11" xfId="0" applyFont="1" applyBorder="1" applyAlignment="1">
      <alignment horizontal="center"/>
    </xf>
    <xf numFmtId="164" fontId="2" fillId="0" borderId="11" xfId="0" applyFont="1" applyBorder="1" applyAlignment="1">
      <alignment horizontal="center" wrapText="1"/>
    </xf>
    <xf numFmtId="165" fontId="2" fillId="0" borderId="10" xfId="0" applyNumberFormat="1" applyFont="1" applyBorder="1" applyAlignment="1">
      <alignment horizontal="center" vertical="center"/>
    </xf>
    <xf numFmtId="164" fontId="0" fillId="0" borderId="11" xfId="0" applyFont="1" applyBorder="1" applyAlignment="1">
      <alignment horizontal="left"/>
    </xf>
    <xf numFmtId="170" fontId="0" fillId="0" borderId="11" xfId="0" applyNumberFormat="1" applyFont="1" applyBorder="1" applyAlignment="1">
      <alignment horizontal="center" vertical="center"/>
    </xf>
    <xf numFmtId="164" fontId="0" fillId="0" borderId="11" xfId="0" applyFont="1" applyBorder="1" applyAlignment="1">
      <alignment/>
    </xf>
    <xf numFmtId="165" fontId="2" fillId="0" borderId="14" xfId="0" applyNumberFormat="1" applyFont="1" applyBorder="1" applyAlignment="1">
      <alignment horizontal="center" vertical="center"/>
    </xf>
    <xf numFmtId="164" fontId="0" fillId="0" borderId="5" xfId="0" applyFont="1" applyBorder="1" applyAlignment="1">
      <alignment/>
    </xf>
    <xf numFmtId="170" fontId="0" fillId="0" borderId="5" xfId="0" applyNumberFormat="1" applyFont="1" applyBorder="1" applyAlignment="1">
      <alignment horizontal="center" vertical="center"/>
    </xf>
    <xf numFmtId="164" fontId="2" fillId="0" borderId="23" xfId="0" applyFont="1" applyBorder="1" applyAlignment="1">
      <alignment horizontal="center" vertical="top" wrapText="1"/>
    </xf>
    <xf numFmtId="164" fontId="2" fillId="0" borderId="0" xfId="0" applyFont="1" applyBorder="1" applyAlignment="1">
      <alignment/>
    </xf>
    <xf numFmtId="164" fontId="3" fillId="0" borderId="0" xfId="0" applyFont="1" applyBorder="1" applyAlignment="1">
      <alignment horizontal="right"/>
    </xf>
    <xf numFmtId="164" fontId="20" fillId="0" borderId="0" xfId="0" applyFont="1" applyBorder="1" applyAlignment="1">
      <alignment horizontal="center"/>
    </xf>
    <xf numFmtId="164" fontId="2" fillId="0" borderId="1" xfId="0" applyFont="1" applyBorder="1" applyAlignment="1">
      <alignment horizontal="center" vertical="center" wrapText="1"/>
    </xf>
    <xf numFmtId="164" fontId="2" fillId="0" borderId="16" xfId="0" applyFont="1" applyBorder="1" applyAlignment="1">
      <alignment horizontal="center" vertical="center" wrapText="1"/>
    </xf>
    <xf numFmtId="164" fontId="2" fillId="0" borderId="2" xfId="0" applyFont="1" applyBorder="1" applyAlignment="1">
      <alignment horizontal="center" vertical="center" wrapText="1"/>
    </xf>
    <xf numFmtId="164" fontId="2" fillId="0" borderId="4" xfId="0" applyFont="1" applyBorder="1" applyAlignment="1">
      <alignment horizontal="center" vertical="center" wrapText="1"/>
    </xf>
    <xf numFmtId="164" fontId="2" fillId="0" borderId="6" xfId="0" applyFont="1" applyBorder="1" applyAlignment="1">
      <alignment horizontal="center" vertical="center" wrapText="1"/>
    </xf>
    <xf numFmtId="165" fontId="2" fillId="0" borderId="24" xfId="0" applyNumberFormat="1" applyFont="1" applyBorder="1" applyAlignment="1">
      <alignment horizontal="center" vertical="center"/>
    </xf>
    <xf numFmtId="164" fontId="2" fillId="0" borderId="25" xfId="0" applyFont="1" applyBorder="1" applyAlignment="1">
      <alignment horizontal="left" vertical="center" wrapText="1"/>
    </xf>
    <xf numFmtId="164" fontId="2" fillId="0" borderId="25" xfId="0" applyFont="1" applyBorder="1" applyAlignment="1">
      <alignment horizontal="right" vertical="center" wrapText="1"/>
    </xf>
    <xf numFmtId="164" fontId="2" fillId="0" borderId="25" xfId="0" applyFont="1" applyBorder="1" applyAlignment="1">
      <alignment vertical="center" wrapText="1"/>
    </xf>
    <xf numFmtId="164" fontId="2" fillId="0" borderId="21" xfId="0" applyFont="1" applyBorder="1" applyAlignment="1">
      <alignment vertical="center" wrapText="1"/>
    </xf>
    <xf numFmtId="166" fontId="2" fillId="0" borderId="11" xfId="0" applyNumberFormat="1" applyFont="1" applyBorder="1" applyAlignment="1">
      <alignment vertical="center" wrapText="1"/>
    </xf>
    <xf numFmtId="166" fontId="2" fillId="0" borderId="12" xfId="0" applyNumberFormat="1" applyFont="1" applyBorder="1" applyAlignment="1">
      <alignment vertical="center" wrapText="1"/>
    </xf>
    <xf numFmtId="164" fontId="14" fillId="0" borderId="0" xfId="0" applyFont="1" applyAlignment="1">
      <alignment horizontal="center" vertical="center" wrapText="1"/>
    </xf>
    <xf numFmtId="166" fontId="2" fillId="3" borderId="5" xfId="0" applyNumberFormat="1" applyFont="1" applyFill="1" applyBorder="1" applyAlignment="1">
      <alignment horizontal="center" vertical="center" wrapText="1"/>
    </xf>
    <xf numFmtId="164" fontId="2" fillId="0" borderId="34" xfId="0" applyFont="1" applyBorder="1" applyAlignment="1">
      <alignment/>
    </xf>
    <xf numFmtId="164" fontId="2" fillId="0" borderId="15" xfId="0" applyFont="1" applyBorder="1" applyAlignment="1">
      <alignment/>
    </xf>
    <xf numFmtId="164" fontId="12" fillId="0" borderId="24" xfId="0" applyFont="1" applyBorder="1" applyAlignment="1">
      <alignment horizontal="center" vertical="center" wrapText="1"/>
    </xf>
    <xf numFmtId="164" fontId="2" fillId="0" borderId="27" xfId="0" applyFont="1" applyBorder="1" applyAlignment="1">
      <alignment horizontal="center" vertical="center" wrapText="1"/>
    </xf>
    <xf numFmtId="164" fontId="12" fillId="0" borderId="11" xfId="0" applyFont="1" applyBorder="1" applyAlignment="1">
      <alignment horizontal="center" vertical="center"/>
    </xf>
    <xf numFmtId="164" fontId="12" fillId="0" borderId="12" xfId="0" applyFont="1" applyBorder="1" applyAlignment="1">
      <alignment horizontal="center" vertical="center"/>
    </xf>
    <xf numFmtId="164" fontId="12" fillId="0" borderId="10" xfId="0" applyFont="1" applyBorder="1" applyAlignment="1">
      <alignment horizontal="center" vertical="center"/>
    </xf>
    <xf numFmtId="164" fontId="12" fillId="0" borderId="10" xfId="0" applyFont="1" applyBorder="1" applyAlignment="1">
      <alignment horizontal="center" vertical="center" wrapText="1"/>
    </xf>
    <xf numFmtId="164" fontId="12" fillId="0" borderId="11" xfId="0" applyFont="1" applyBorder="1" applyAlignment="1">
      <alignment/>
    </xf>
    <xf numFmtId="164" fontId="12" fillId="0" borderId="12" xfId="0" applyFont="1" applyBorder="1" applyAlignment="1">
      <alignment/>
    </xf>
    <xf numFmtId="164" fontId="12" fillId="0" borderId="10" xfId="0" applyFont="1" applyBorder="1" applyAlignment="1">
      <alignment/>
    </xf>
    <xf numFmtId="166" fontId="12" fillId="0" borderId="12" xfId="0" applyNumberFormat="1" applyFont="1" applyBorder="1" applyAlignment="1">
      <alignment/>
    </xf>
    <xf numFmtId="164" fontId="12" fillId="0" borderId="14" xfId="0" applyFont="1" applyBorder="1" applyAlignment="1">
      <alignment horizontal="center" vertical="center" wrapText="1"/>
    </xf>
    <xf numFmtId="164" fontId="12" fillId="0" borderId="5" xfId="0" applyFont="1" applyBorder="1" applyAlignment="1">
      <alignment/>
    </xf>
    <xf numFmtId="164" fontId="12" fillId="0" borderId="23" xfId="0" applyFont="1" applyBorder="1" applyAlignment="1">
      <alignment/>
    </xf>
    <xf numFmtId="164" fontId="12" fillId="0" borderId="14" xfId="0" applyFont="1" applyBorder="1" applyAlignment="1">
      <alignment/>
    </xf>
    <xf numFmtId="165" fontId="0" fillId="0" borderId="0" xfId="0" applyNumberFormat="1" applyFont="1" applyAlignment="1">
      <alignment/>
    </xf>
    <xf numFmtId="164" fontId="2" fillId="0" borderId="35" xfId="0" applyFont="1" applyBorder="1" applyAlignment="1">
      <alignment horizontal="center" vertical="center"/>
    </xf>
    <xf numFmtId="164" fontId="2" fillId="0" borderId="1" xfId="0" applyFont="1" applyBorder="1" applyAlignment="1">
      <alignment horizontal="center" vertical="center"/>
    </xf>
    <xf numFmtId="164" fontId="2" fillId="0" borderId="2" xfId="0" applyFont="1" applyBorder="1" applyAlignment="1">
      <alignment horizontal="center" vertical="center"/>
    </xf>
    <xf numFmtId="164" fontId="2" fillId="0" borderId="36" xfId="0" applyFont="1" applyBorder="1" applyAlignment="1">
      <alignment horizontal="left" vertical="center" wrapText="1"/>
    </xf>
    <xf numFmtId="166" fontId="2" fillId="0" borderId="8" xfId="0" applyNumberFormat="1" applyFont="1" applyBorder="1" applyAlignment="1">
      <alignment horizontal="center" vertical="center"/>
    </xf>
    <xf numFmtId="164" fontId="2" fillId="0" borderId="8" xfId="0" applyFont="1" applyBorder="1" applyAlignment="1">
      <alignment horizontal="left" vertical="center" wrapText="1"/>
    </xf>
    <xf numFmtId="164" fontId="2" fillId="0" borderId="8" xfId="0" applyFont="1" applyBorder="1" applyAlignment="1">
      <alignment horizontal="center" vertical="center" wrapText="1"/>
    </xf>
    <xf numFmtId="164" fontId="2" fillId="0" borderId="9" xfId="0" applyFont="1" applyBorder="1" applyAlignment="1">
      <alignment horizontal="center" vertical="center" wrapText="1"/>
    </xf>
    <xf numFmtId="164" fontId="2" fillId="0" borderId="35" xfId="0" applyFont="1" applyBorder="1" applyAlignment="1">
      <alignment/>
    </xf>
    <xf numFmtId="164" fontId="2" fillId="0" borderId="37" xfId="0" applyFont="1" applyBorder="1" applyAlignment="1">
      <alignment horizontal="center" vertical="center"/>
    </xf>
    <xf numFmtId="164" fontId="2" fillId="0" borderId="11" xfId="0" applyFont="1" applyBorder="1" applyAlignment="1">
      <alignment horizontal="center" vertical="center"/>
    </xf>
    <xf numFmtId="164" fontId="2" fillId="0" borderId="18" xfId="0" applyFont="1" applyBorder="1" applyAlignment="1">
      <alignment/>
    </xf>
    <xf numFmtId="164" fontId="2" fillId="0" borderId="14" xfId="0" applyFont="1" applyBorder="1" applyAlignment="1">
      <alignment horizontal="center" vertical="center"/>
    </xf>
    <xf numFmtId="164" fontId="2" fillId="0" borderId="5" xfId="0" applyFont="1" applyBorder="1" applyAlignment="1">
      <alignment horizontal="center" vertical="center"/>
    </xf>
    <xf numFmtId="164" fontId="2" fillId="0" borderId="5" xfId="0" applyFont="1" applyBorder="1" applyAlignment="1">
      <alignment/>
    </xf>
    <xf numFmtId="164" fontId="2" fillId="0" borderId="0" xfId="0" applyFont="1" applyAlignment="1">
      <alignment horizontal="center" wrapText="1"/>
    </xf>
    <xf numFmtId="164" fontId="2" fillId="3" borderId="0" xfId="0" applyFont="1" applyFill="1" applyAlignment="1">
      <alignment/>
    </xf>
    <xf numFmtId="164" fontId="2" fillId="0" borderId="0" xfId="0" applyFont="1" applyAlignment="1">
      <alignment vertical="top"/>
    </xf>
    <xf numFmtId="164" fontId="21" fillId="0" borderId="0" xfId="0" applyFont="1" applyAlignment="1">
      <alignment/>
    </xf>
    <xf numFmtId="164" fontId="21" fillId="0" borderId="0" xfId="0" applyFont="1" applyAlignment="1">
      <alignment horizontal="center" vertical="center" wrapText="1"/>
    </xf>
    <xf numFmtId="164" fontId="2" fillId="0" borderId="38" xfId="0" applyFont="1" applyBorder="1" applyAlignment="1">
      <alignment horizontal="center" wrapText="1" shrinkToFit="1"/>
    </xf>
    <xf numFmtId="164" fontId="2" fillId="0" borderId="2" xfId="0" applyFont="1" applyBorder="1" applyAlignment="1">
      <alignment horizontal="center" vertical="center" wrapText="1" shrinkToFit="1"/>
    </xf>
    <xf numFmtId="164" fontId="2" fillId="0" borderId="23" xfId="0" applyFont="1" applyBorder="1" applyAlignment="1">
      <alignment horizontal="center" vertical="center" wrapText="1"/>
    </xf>
    <xf numFmtId="164" fontId="2" fillId="0" borderId="24" xfId="0" applyFont="1" applyBorder="1" applyAlignment="1">
      <alignment/>
    </xf>
    <xf numFmtId="164" fontId="2" fillId="0" borderId="25" xfId="0" applyFont="1" applyBorder="1" applyAlignment="1">
      <alignment/>
    </xf>
    <xf numFmtId="164" fontId="2" fillId="0" borderId="21" xfId="0" applyFont="1" applyBorder="1" applyAlignment="1">
      <alignment/>
    </xf>
    <xf numFmtId="164" fontId="2" fillId="0" borderId="10" xfId="0" applyFont="1" applyBorder="1" applyAlignment="1">
      <alignment/>
    </xf>
    <xf numFmtId="164" fontId="2" fillId="0" borderId="14" xfId="0" applyFont="1" applyBorder="1" applyAlignment="1">
      <alignment/>
    </xf>
    <xf numFmtId="164" fontId="6" fillId="0" borderId="1" xfId="0" applyFont="1" applyBorder="1" applyAlignment="1">
      <alignment/>
    </xf>
    <xf numFmtId="164" fontId="2" fillId="0" borderId="4" xfId="0" applyFont="1" applyBorder="1" applyAlignment="1">
      <alignment/>
    </xf>
    <xf numFmtId="164" fontId="6" fillId="0" borderId="32" xfId="0" applyFont="1" applyBorder="1" applyAlignment="1">
      <alignment/>
    </xf>
    <xf numFmtId="164" fontId="2" fillId="0" borderId="39" xfId="0" applyFont="1" applyBorder="1" applyAlignment="1">
      <alignment/>
    </xf>
    <xf numFmtId="164" fontId="2" fillId="0" borderId="0" xfId="0" applyFont="1" applyBorder="1" applyAlignment="1">
      <alignment horizontal="left" vertical="center"/>
    </xf>
    <xf numFmtId="165" fontId="1" fillId="0" borderId="0" xfId="0" applyNumberFormat="1" applyFont="1" applyAlignment="1">
      <alignment/>
    </xf>
    <xf numFmtId="165" fontId="3" fillId="0" borderId="0" xfId="0" applyNumberFormat="1" applyFont="1" applyAlignment="1">
      <alignment/>
    </xf>
    <xf numFmtId="165" fontId="3" fillId="0" borderId="11" xfId="0" applyNumberFormat="1" applyFont="1" applyBorder="1" applyAlignment="1">
      <alignment horizontal="center" vertical="center" wrapText="1"/>
    </xf>
    <xf numFmtId="164" fontId="22" fillId="0" borderId="0" xfId="0" applyFont="1" applyAlignment="1">
      <alignment/>
    </xf>
    <xf numFmtId="164" fontId="23" fillId="0" borderId="11" xfId="0" applyFont="1" applyBorder="1" applyAlignment="1">
      <alignment horizontal="center" vertical="center" wrapText="1"/>
    </xf>
    <xf numFmtId="165" fontId="23" fillId="0" borderId="11" xfId="0" applyNumberFormat="1" applyFont="1" applyBorder="1" applyAlignment="1">
      <alignment horizontal="center" vertical="center" wrapText="1"/>
    </xf>
    <xf numFmtId="164" fontId="23" fillId="0" borderId="0" xfId="0" applyFont="1" applyAlignment="1">
      <alignment/>
    </xf>
    <xf numFmtId="169" fontId="2" fillId="0" borderId="11" xfId="0" applyNumberFormat="1" applyFont="1" applyBorder="1" applyAlignment="1">
      <alignment horizontal="center" vertical="center"/>
    </xf>
    <xf numFmtId="171" fontId="2" fillId="3" borderId="11" xfId="0" applyNumberFormat="1" applyFont="1" applyFill="1" applyBorder="1" applyAlignment="1">
      <alignment/>
    </xf>
    <xf numFmtId="164" fontId="2" fillId="2" borderId="11" xfId="0" applyFont="1" applyFill="1" applyBorder="1" applyAlignment="1">
      <alignment/>
    </xf>
    <xf numFmtId="171" fontId="3" fillId="2" borderId="11" xfId="0" applyNumberFormat="1" applyFont="1" applyFill="1" applyBorder="1" applyAlignment="1">
      <alignment/>
    </xf>
    <xf numFmtId="171" fontId="2" fillId="0" borderId="11" xfId="0" applyNumberFormat="1" applyFont="1" applyBorder="1" applyAlignment="1">
      <alignment/>
    </xf>
    <xf numFmtId="164" fontId="2" fillId="2" borderId="11" xfId="0" applyFont="1" applyFill="1" applyBorder="1" applyAlignment="1">
      <alignment horizontal="right"/>
    </xf>
    <xf numFmtId="171" fontId="2" fillId="2" borderId="11" xfId="0" applyNumberFormat="1" applyFont="1" applyFill="1" applyBorder="1" applyAlignment="1">
      <alignment/>
    </xf>
    <xf numFmtId="164" fontId="12" fillId="0" borderId="0" xfId="0" applyFont="1" applyAlignment="1">
      <alignment/>
    </xf>
    <xf numFmtId="164" fontId="11" fillId="0" borderId="0" xfId="0" applyFont="1" applyAlignment="1">
      <alignment/>
    </xf>
    <xf numFmtId="164" fontId="11" fillId="0" borderId="0" xfId="0" applyFont="1" applyBorder="1" applyAlignment="1">
      <alignment horizontal="center"/>
    </xf>
    <xf numFmtId="164" fontId="12" fillId="0" borderId="0" xfId="0" applyFont="1" applyAlignment="1">
      <alignment horizontal="right"/>
    </xf>
    <xf numFmtId="165" fontId="2" fillId="2" borderId="11" xfId="0" applyNumberFormat="1" applyFont="1" applyFill="1" applyBorder="1" applyAlignment="1">
      <alignment horizontal="center" vertical="center" wrapText="1"/>
    </xf>
    <xf numFmtId="165" fontId="2" fillId="2" borderId="22" xfId="0" applyNumberFormat="1" applyFont="1" applyFill="1" applyBorder="1" applyAlignment="1">
      <alignment horizontal="center" vertical="center" wrapText="1"/>
    </xf>
    <xf numFmtId="165" fontId="2" fillId="2" borderId="40" xfId="0" applyNumberFormat="1" applyFont="1" applyFill="1" applyBorder="1" applyAlignment="1">
      <alignment horizontal="center" vertical="center" wrapText="1"/>
    </xf>
    <xf numFmtId="164" fontId="12" fillId="0" borderId="11" xfId="0" applyFont="1" applyBorder="1" applyAlignment="1">
      <alignment horizontal="center" wrapText="1"/>
    </xf>
    <xf numFmtId="164" fontId="12" fillId="0" borderId="41" xfId="0" applyFont="1" applyBorder="1" applyAlignment="1">
      <alignment horizontal="right"/>
    </xf>
    <xf numFmtId="165" fontId="12" fillId="0" borderId="42" xfId="0" applyNumberFormat="1" applyFont="1" applyBorder="1" applyAlignment="1">
      <alignment horizontal="right"/>
    </xf>
    <xf numFmtId="166" fontId="12" fillId="0" borderId="42" xfId="0" applyNumberFormat="1" applyFont="1" applyBorder="1" applyAlignment="1">
      <alignment horizontal="right"/>
    </xf>
    <xf numFmtId="166" fontId="12" fillId="0" borderId="41" xfId="0" applyNumberFormat="1" applyFont="1" applyBorder="1" applyAlignment="1">
      <alignment horizontal="right"/>
    </xf>
    <xf numFmtId="164" fontId="12" fillId="0" borderId="19" xfId="0" applyFont="1" applyBorder="1" applyAlignment="1">
      <alignment horizontal="right"/>
    </xf>
    <xf numFmtId="165" fontId="12" fillId="0" borderId="20" xfId="0" applyNumberFormat="1" applyFont="1" applyBorder="1" applyAlignment="1">
      <alignment horizontal="right"/>
    </xf>
    <xf numFmtId="166" fontId="12" fillId="0" borderId="20" xfId="0" applyNumberFormat="1" applyFont="1" applyBorder="1" applyAlignment="1">
      <alignment horizontal="right"/>
    </xf>
    <xf numFmtId="166" fontId="12" fillId="0" borderId="19" xfId="0" applyNumberFormat="1" applyFont="1" applyBorder="1" applyAlignment="1">
      <alignment horizontal="right"/>
    </xf>
    <xf numFmtId="164" fontId="12" fillId="0" borderId="11" xfId="0" applyFont="1" applyBorder="1" applyAlignment="1">
      <alignment horizontal="center"/>
    </xf>
    <xf numFmtId="164" fontId="12" fillId="0" borderId="43" xfId="0" applyFont="1" applyBorder="1" applyAlignment="1">
      <alignment horizontal="right"/>
    </xf>
    <xf numFmtId="165" fontId="12" fillId="0" borderId="44" xfId="0" applyNumberFormat="1" applyFont="1" applyBorder="1" applyAlignment="1">
      <alignment horizontal="right"/>
    </xf>
    <xf numFmtId="166" fontId="12" fillId="0" borderId="44" xfId="0" applyNumberFormat="1" applyFont="1" applyBorder="1" applyAlignment="1">
      <alignment horizontal="right"/>
    </xf>
    <xf numFmtId="166" fontId="12" fillId="0" borderId="43" xfId="0" applyNumberFormat="1" applyFont="1" applyBorder="1" applyAlignment="1">
      <alignment horizontal="right"/>
    </xf>
    <xf numFmtId="164" fontId="12" fillId="0" borderId="45" xfId="0" applyFont="1" applyBorder="1" applyAlignment="1">
      <alignment horizontal="right"/>
    </xf>
    <xf numFmtId="165" fontId="12" fillId="0" borderId="46" xfId="0" applyNumberFormat="1" applyFont="1" applyBorder="1" applyAlignment="1">
      <alignment horizontal="right"/>
    </xf>
    <xf numFmtId="166" fontId="12" fillId="0" borderId="46" xfId="0" applyNumberFormat="1" applyFont="1" applyBorder="1" applyAlignment="1">
      <alignment horizontal="right"/>
    </xf>
    <xf numFmtId="166" fontId="12" fillId="0" borderId="45" xfId="0" applyNumberFormat="1" applyFont="1" applyBorder="1" applyAlignment="1">
      <alignment horizontal="right"/>
    </xf>
    <xf numFmtId="164" fontId="12" fillId="0" borderId="11" xfId="0" applyFont="1" applyBorder="1" applyAlignment="1">
      <alignment horizontal="right"/>
    </xf>
    <xf numFmtId="164" fontId="12" fillId="2" borderId="45" xfId="0" applyFont="1" applyFill="1" applyBorder="1" applyAlignment="1">
      <alignment horizontal="right" vertical="center"/>
    </xf>
    <xf numFmtId="165" fontId="12" fillId="2" borderId="46" xfId="0" applyNumberFormat="1" applyFont="1" applyFill="1" applyBorder="1" applyAlignment="1">
      <alignment horizontal="right" vertical="center"/>
    </xf>
    <xf numFmtId="165" fontId="12" fillId="2" borderId="46" xfId="0" applyNumberFormat="1" applyFont="1" applyFill="1" applyBorder="1" applyAlignment="1">
      <alignment/>
    </xf>
    <xf numFmtId="166" fontId="12" fillId="2" borderId="46" xfId="0" applyNumberFormat="1" applyFont="1" applyFill="1" applyBorder="1" applyAlignment="1">
      <alignment/>
    </xf>
    <xf numFmtId="164" fontId="12" fillId="0" borderId="0" xfId="0" applyFont="1" applyAlignment="1">
      <alignment horizontal="right" vertical="center"/>
    </xf>
    <xf numFmtId="164" fontId="12" fillId="0" borderId="0" xfId="0" applyFont="1" applyAlignment="1">
      <alignment vertical="center"/>
    </xf>
    <xf numFmtId="164" fontId="12" fillId="0" borderId="47" xfId="0" applyFont="1" applyBorder="1" applyAlignment="1">
      <alignment/>
    </xf>
    <xf numFmtId="164" fontId="12" fillId="0" borderId="47" xfId="0" applyFont="1" applyBorder="1" applyAlignment="1">
      <alignment horizontal="right"/>
    </xf>
    <xf numFmtId="164" fontId="12" fillId="2" borderId="26" xfId="0" applyFont="1" applyFill="1" applyBorder="1" applyAlignment="1">
      <alignment horizontal="center" vertical="center" wrapText="1"/>
    </xf>
    <xf numFmtId="165" fontId="2" fillId="2" borderId="48" xfId="0" applyNumberFormat="1" applyFont="1" applyFill="1" applyBorder="1" applyAlignment="1">
      <alignment horizontal="center" vertical="center" wrapText="1"/>
    </xf>
    <xf numFmtId="164" fontId="12" fillId="2" borderId="41" xfId="0" applyFont="1" applyFill="1" applyBorder="1" applyAlignment="1">
      <alignment horizontal="center" vertical="center"/>
    </xf>
    <xf numFmtId="164" fontId="12" fillId="2" borderId="27" xfId="0" applyFont="1" applyFill="1" applyBorder="1" applyAlignment="1">
      <alignment horizontal="center" vertical="center"/>
    </xf>
    <xf numFmtId="164" fontId="12" fillId="2" borderId="49" xfId="0" applyFont="1" applyFill="1" applyBorder="1" applyAlignment="1">
      <alignment horizontal="center" vertical="center"/>
    </xf>
    <xf numFmtId="164" fontId="12" fillId="2" borderId="26" xfId="0" applyFont="1" applyFill="1" applyBorder="1" applyAlignment="1">
      <alignment horizontal="center" vertical="center"/>
    </xf>
    <xf numFmtId="164" fontId="12" fillId="2" borderId="48" xfId="0" applyFont="1" applyFill="1" applyBorder="1" applyAlignment="1">
      <alignment horizontal="center" vertical="center"/>
    </xf>
    <xf numFmtId="165" fontId="2" fillId="2" borderId="50" xfId="0" applyNumberFormat="1" applyFont="1" applyFill="1" applyBorder="1" applyAlignment="1">
      <alignment horizontal="center" vertical="center" wrapText="1"/>
    </xf>
    <xf numFmtId="165" fontId="2" fillId="2" borderId="31" xfId="0" applyNumberFormat="1" applyFont="1" applyFill="1" applyBorder="1" applyAlignment="1">
      <alignment horizontal="center" vertical="center" wrapText="1"/>
    </xf>
    <xf numFmtId="165" fontId="24" fillId="0" borderId="11" xfId="0" applyNumberFormat="1" applyFont="1" applyBorder="1" applyAlignment="1">
      <alignment horizontal="center" vertical="center"/>
    </xf>
    <xf numFmtId="164" fontId="24" fillId="0" borderId="11" xfId="0" applyFont="1" applyBorder="1" applyAlignment="1">
      <alignment horizontal="left" vertical="center" wrapText="1"/>
    </xf>
    <xf numFmtId="166" fontId="24" fillId="0" borderId="11" xfId="0" applyNumberFormat="1" applyFont="1" applyBorder="1" applyAlignment="1">
      <alignment horizontal="center" vertical="center"/>
    </xf>
    <xf numFmtId="166" fontId="12" fillId="3" borderId="11" xfId="0" applyNumberFormat="1" applyFont="1" applyFill="1" applyBorder="1" applyAlignment="1">
      <alignment horizontal="center" vertical="center"/>
    </xf>
    <xf numFmtId="164" fontId="12" fillId="0" borderId="0" xfId="0" applyFont="1" applyAlignment="1">
      <alignment horizontal="center" vertical="center"/>
    </xf>
    <xf numFmtId="165" fontId="24" fillId="3" borderId="11" xfId="0" applyNumberFormat="1" applyFont="1" applyFill="1" applyBorder="1" applyAlignment="1">
      <alignment horizontal="center" vertical="center"/>
    </xf>
    <xf numFmtId="164" fontId="24" fillId="3" borderId="11" xfId="0" applyFont="1" applyFill="1" applyBorder="1" applyAlignment="1">
      <alignment horizontal="left" vertical="center" wrapText="1"/>
    </xf>
    <xf numFmtId="166" fontId="24" fillId="3" borderId="11" xfId="0" applyNumberFormat="1" applyFont="1" applyFill="1" applyBorder="1" applyAlignment="1">
      <alignment horizontal="center" vertical="center"/>
    </xf>
    <xf numFmtId="165" fontId="24" fillId="2" borderId="11" xfId="0" applyNumberFormat="1" applyFont="1" applyFill="1" applyBorder="1" applyAlignment="1">
      <alignment horizontal="center" vertical="center"/>
    </xf>
    <xf numFmtId="164" fontId="24" fillId="2" borderId="11" xfId="0" applyFont="1" applyFill="1" applyBorder="1" applyAlignment="1">
      <alignment horizontal="left" vertical="center" wrapText="1"/>
    </xf>
    <xf numFmtId="166" fontId="24" fillId="2" borderId="11" xfId="0" applyNumberFormat="1" applyFont="1" applyFill="1" applyBorder="1" applyAlignment="1">
      <alignment horizontal="center" vertical="center"/>
    </xf>
    <xf numFmtId="166" fontId="12" fillId="2" borderId="11" xfId="0" applyNumberFormat="1" applyFont="1" applyFill="1" applyBorder="1" applyAlignment="1">
      <alignment horizontal="center" vertical="center"/>
    </xf>
    <xf numFmtId="164" fontId="25" fillId="2" borderId="11" xfId="0" applyFont="1" applyFill="1" applyBorder="1" applyAlignment="1">
      <alignment horizontal="right" vertical="center"/>
    </xf>
    <xf numFmtId="166" fontId="25" fillId="2" borderId="11" xfId="0" applyNumberFormat="1" applyFont="1" applyFill="1" applyBorder="1" applyAlignment="1">
      <alignment horizontal="center" vertical="center"/>
    </xf>
    <xf numFmtId="164" fontId="0" fillId="3" borderId="0" xfId="0" applyFont="1" applyFill="1" applyAlignment="1">
      <alignment/>
    </xf>
    <xf numFmtId="164" fontId="0" fillId="3" borderId="0" xfId="0" applyFill="1" applyAlignment="1">
      <alignment/>
    </xf>
    <xf numFmtId="164" fontId="25" fillId="0" borderId="0" xfId="20" applyFont="1">
      <alignment/>
      <protection/>
    </xf>
    <xf numFmtId="164" fontId="25" fillId="0" borderId="0" xfId="20" applyFont="1" applyAlignment="1">
      <alignment horizontal="right"/>
      <protection/>
    </xf>
    <xf numFmtId="164" fontId="4" fillId="0" borderId="0" xfId="20" applyFont="1">
      <alignment/>
      <protection/>
    </xf>
    <xf numFmtId="164" fontId="24" fillId="0" borderId="0" xfId="20" applyFont="1">
      <alignment/>
      <protection/>
    </xf>
    <xf numFmtId="164" fontId="4" fillId="0" borderId="0" xfId="20" applyFont="1" applyBorder="1" applyAlignment="1">
      <alignment horizontal="center" vertical="center" wrapText="1"/>
      <protection/>
    </xf>
    <xf numFmtId="164" fontId="1" fillId="0" borderId="0" xfId="20" applyFont="1" applyBorder="1" applyAlignment="1">
      <alignment horizontal="center"/>
      <protection/>
    </xf>
    <xf numFmtId="164" fontId="1" fillId="0" borderId="0" xfId="20" applyFont="1">
      <alignment/>
      <protection/>
    </xf>
    <xf numFmtId="164" fontId="4" fillId="0" borderId="0" xfId="20" applyFont="1" applyAlignment="1">
      <alignment vertical="center"/>
      <protection/>
    </xf>
    <xf numFmtId="164" fontId="1" fillId="0" borderId="0" xfId="20" applyFont="1" applyAlignment="1">
      <alignment horizontal="right"/>
      <protection/>
    </xf>
    <xf numFmtId="164" fontId="1" fillId="0" borderId="1" xfId="20" applyFont="1" applyBorder="1" applyAlignment="1">
      <alignment horizontal="center" vertical="center" wrapText="1"/>
      <protection/>
    </xf>
    <xf numFmtId="164" fontId="1" fillId="0" borderId="2" xfId="20" applyFont="1" applyBorder="1" applyAlignment="1">
      <alignment horizontal="center" vertical="center" wrapText="1"/>
      <protection/>
    </xf>
    <xf numFmtId="164" fontId="1" fillId="0" borderId="4" xfId="20" applyFont="1" applyBorder="1" applyAlignment="1">
      <alignment horizontal="center" vertical="center" wrapText="1"/>
      <protection/>
    </xf>
    <xf numFmtId="164" fontId="1" fillId="0" borderId="7" xfId="20" applyFont="1" applyBorder="1" applyAlignment="1">
      <alignment horizontal="center" vertical="center" wrapText="1"/>
      <protection/>
    </xf>
    <xf numFmtId="164" fontId="1" fillId="0" borderId="8" xfId="20" applyFont="1" applyBorder="1" applyAlignment="1">
      <alignment horizontal="center" vertical="center" wrapText="1"/>
      <protection/>
    </xf>
    <xf numFmtId="164" fontId="1" fillId="0" borderId="9" xfId="20" applyFont="1" applyBorder="1" applyAlignment="1">
      <alignment horizontal="center" vertical="center" wrapText="1"/>
      <protection/>
    </xf>
    <xf numFmtId="164" fontId="1" fillId="2" borderId="10" xfId="20" applyFont="1" applyFill="1" applyBorder="1" applyAlignment="1">
      <alignment horizontal="left" vertical="center" wrapText="1"/>
      <protection/>
    </xf>
    <xf numFmtId="164" fontId="4" fillId="2" borderId="11" xfId="20" applyFont="1" applyFill="1" applyBorder="1" applyAlignment="1">
      <alignment vertical="center" wrapText="1"/>
      <protection/>
    </xf>
    <xf numFmtId="164" fontId="4" fillId="2" borderId="11" xfId="20" applyFont="1" applyFill="1" applyBorder="1" applyAlignment="1">
      <alignment horizontal="center" vertical="center" wrapText="1"/>
      <protection/>
    </xf>
    <xf numFmtId="166" fontId="1" fillId="2" borderId="11" xfId="20" applyNumberFormat="1" applyFont="1" applyFill="1" applyBorder="1" applyAlignment="1">
      <alignment horizontal="center" vertical="center" wrapText="1"/>
      <protection/>
    </xf>
    <xf numFmtId="166" fontId="1" fillId="2" borderId="12" xfId="20" applyNumberFormat="1" applyFont="1" applyFill="1" applyBorder="1" applyAlignment="1">
      <alignment horizontal="center" vertical="center" wrapText="1"/>
      <protection/>
    </xf>
    <xf numFmtId="164" fontId="1" fillId="0" borderId="10" xfId="20" applyFont="1" applyBorder="1" applyAlignment="1">
      <alignment vertical="center" wrapText="1"/>
      <protection/>
    </xf>
    <xf numFmtId="164" fontId="1" fillId="0" borderId="11" xfId="20" applyFont="1" applyBorder="1" applyAlignment="1">
      <alignment vertical="center" wrapText="1"/>
      <protection/>
    </xf>
    <xf numFmtId="164" fontId="1" fillId="0" borderId="11" xfId="20" applyFont="1" applyBorder="1" applyAlignment="1">
      <alignment horizontal="center" vertical="center" wrapText="1"/>
      <protection/>
    </xf>
    <xf numFmtId="166" fontId="1" fillId="0" borderId="11" xfId="20" applyNumberFormat="1" applyFont="1" applyBorder="1" applyAlignment="1">
      <alignment vertical="center" wrapText="1"/>
      <protection/>
    </xf>
    <xf numFmtId="166" fontId="1" fillId="0" borderId="12" xfId="20" applyNumberFormat="1" applyFont="1" applyBorder="1" applyAlignment="1">
      <alignment vertical="center" wrapText="1"/>
      <protection/>
    </xf>
    <xf numFmtId="164" fontId="1" fillId="2" borderId="10" xfId="20" applyFont="1" applyFill="1" applyBorder="1" applyAlignment="1">
      <alignment vertical="center" wrapText="1"/>
      <protection/>
    </xf>
    <xf numFmtId="166" fontId="1" fillId="2" borderId="11" xfId="20" applyNumberFormat="1" applyFont="1" applyFill="1" applyBorder="1" applyAlignment="1">
      <alignment vertical="center" wrapText="1"/>
      <protection/>
    </xf>
    <xf numFmtId="166" fontId="1" fillId="2" borderId="12" xfId="20" applyNumberFormat="1" applyFont="1" applyFill="1" applyBorder="1" applyAlignment="1">
      <alignment vertical="center" wrapText="1"/>
      <protection/>
    </xf>
    <xf numFmtId="166" fontId="1" fillId="3" borderId="11" xfId="20" applyNumberFormat="1" applyFont="1" applyFill="1" applyBorder="1" applyAlignment="1">
      <alignment horizontal="center" vertical="center" wrapText="1"/>
      <protection/>
    </xf>
    <xf numFmtId="166" fontId="1" fillId="3" borderId="12" xfId="20" applyNumberFormat="1" applyFont="1" applyFill="1" applyBorder="1" applyAlignment="1">
      <alignment horizontal="center" vertical="center" wrapText="1"/>
      <protection/>
    </xf>
    <xf numFmtId="164" fontId="1" fillId="0" borderId="18" xfId="20" applyFont="1" applyBorder="1" applyAlignment="1">
      <alignment horizontal="center" vertical="center" wrapText="1"/>
      <protection/>
    </xf>
    <xf numFmtId="164" fontId="1" fillId="0" borderId="11" xfId="20" applyFont="1" applyBorder="1" applyAlignment="1">
      <alignment horizontal="left" vertical="center" wrapText="1"/>
      <protection/>
    </xf>
    <xf numFmtId="164" fontId="1" fillId="0" borderId="18" xfId="20" applyFont="1" applyBorder="1" applyAlignment="1">
      <alignment vertical="center" wrapText="1"/>
      <protection/>
    </xf>
    <xf numFmtId="164" fontId="4" fillId="2" borderId="18" xfId="20" applyFont="1" applyFill="1" applyBorder="1" applyAlignment="1">
      <alignment horizontal="center" vertical="center" wrapText="1"/>
      <protection/>
    </xf>
    <xf numFmtId="164" fontId="2" fillId="3" borderId="0" xfId="0" applyFont="1" applyFill="1" applyAlignment="1">
      <alignment horizontal="center" vertical="center"/>
    </xf>
    <xf numFmtId="166" fontId="2" fillId="0" borderId="0" xfId="0" applyNumberFormat="1" applyFont="1" applyAlignment="1">
      <alignment/>
    </xf>
    <xf numFmtId="166" fontId="14" fillId="0" borderId="0" xfId="0" applyNumberFormat="1" applyFont="1" applyAlignment="1">
      <alignment/>
    </xf>
    <xf numFmtId="164" fontId="1" fillId="0" borderId="14" xfId="20" applyFont="1" applyBorder="1" applyAlignment="1">
      <alignment vertical="center" wrapText="1"/>
      <protection/>
    </xf>
    <xf numFmtId="164" fontId="1" fillId="0" borderId="5" xfId="20" applyFont="1" applyBorder="1" applyAlignment="1">
      <alignment vertical="center" wrapText="1"/>
      <protection/>
    </xf>
    <xf numFmtId="164" fontId="1" fillId="0" borderId="5" xfId="20" applyFont="1" applyBorder="1" applyAlignment="1">
      <alignment horizontal="center" vertical="center" wrapText="1"/>
      <protection/>
    </xf>
    <xf numFmtId="166" fontId="1" fillId="3" borderId="5" xfId="20" applyNumberFormat="1" applyFont="1" applyFill="1" applyBorder="1" applyAlignment="1">
      <alignment horizontal="center" vertical="center" wrapText="1"/>
      <protection/>
    </xf>
    <xf numFmtId="166" fontId="1" fillId="0" borderId="0" xfId="20" applyNumberFormat="1" applyFont="1">
      <alignment/>
      <protection/>
    </xf>
    <xf numFmtId="164" fontId="24" fillId="0" borderId="0" xfId="20" applyFont="1" applyAlignment="1">
      <alignment vertical="top"/>
      <protection/>
    </xf>
    <xf numFmtId="164" fontId="24" fillId="0" borderId="0" xfId="20" applyFont="1" applyAlignment="1">
      <alignment horizontal="center"/>
      <protection/>
    </xf>
    <xf numFmtId="164" fontId="1" fillId="0" borderId="0" xfId="20" applyFont="1" applyBorder="1" applyAlignment="1">
      <alignment horizontal="left" wrapText="1"/>
      <protection/>
    </xf>
    <xf numFmtId="171" fontId="0" fillId="0" borderId="0" xfId="0" applyNumberFormat="1" applyAlignment="1">
      <alignment/>
    </xf>
  </cellXfs>
  <cellStyles count="7">
    <cellStyle name="Normal" xfId="0"/>
    <cellStyle name="Comma" xfId="15"/>
    <cellStyle name="Comma [0]" xfId="16"/>
    <cellStyle name="Currency" xfId="17"/>
    <cellStyle name="Currency [0]" xfId="18"/>
    <cellStyle name="Percent" xfId="19"/>
    <cellStyle name="Normal 2"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21"/>
    <pageSetUpPr fitToPage="1"/>
  </sheetPr>
  <dimension ref="A1:IV90"/>
  <sheetViews>
    <sheetView zoomScale="60" zoomScaleNormal="60" workbookViewId="0" topLeftCell="A1">
      <pane xSplit="1" ySplit="11" topLeftCell="B12" activePane="bottomRight" state="frozen"/>
      <selection pane="topLeft" activeCell="A1" sqref="A1"/>
      <selection pane="topRight" activeCell="B1" sqref="B1"/>
      <selection pane="bottomLeft" activeCell="A12" sqref="A12"/>
      <selection pane="bottomRight" activeCell="G92" sqref="G92"/>
    </sheetView>
  </sheetViews>
  <sheetFormatPr defaultColWidth="8.00390625" defaultRowHeight="12.75"/>
  <cols>
    <col min="1" max="1" width="5.00390625" style="1" customWidth="1"/>
    <col min="2" max="2" width="18.421875" style="1" customWidth="1"/>
    <col min="3" max="3" width="103.00390625" style="1" customWidth="1"/>
    <col min="4" max="4" width="22.28125" style="1" customWidth="1"/>
    <col min="5" max="8" width="23.7109375" style="2" customWidth="1"/>
    <col min="9" max="9" width="23.57421875" style="2" customWidth="1"/>
    <col min="10" max="10" width="11.7109375" style="1" customWidth="1"/>
    <col min="11" max="11" width="12.421875" style="1" customWidth="1"/>
    <col min="12" max="12" width="14.421875" style="1" customWidth="1"/>
    <col min="13" max="13" width="11.7109375" style="1" customWidth="1"/>
    <col min="14" max="14" width="12.00390625" style="1" customWidth="1"/>
    <col min="15" max="15" width="14.8515625" style="1" customWidth="1"/>
    <col min="16" max="16" width="9.140625" style="1" customWidth="1"/>
    <col min="17" max="17" width="12.28125" style="1" customWidth="1"/>
    <col min="18" max="18" width="13.421875" style="1" customWidth="1"/>
    <col min="19" max="16384" width="9.140625" style="1" customWidth="1"/>
  </cols>
  <sheetData>
    <row r="1" spans="5:9" s="3" customFormat="1" ht="24" customHeight="1">
      <c r="E1" s="4"/>
      <c r="F1" s="4"/>
      <c r="G1" s="4"/>
      <c r="H1" s="4"/>
      <c r="I1" s="4"/>
    </row>
    <row r="2" spans="5:9" s="3" customFormat="1" ht="24" customHeight="1">
      <c r="E2" s="4"/>
      <c r="F2" s="4"/>
      <c r="G2" s="4"/>
      <c r="H2" s="4"/>
      <c r="I2" s="5" t="s">
        <v>0</v>
      </c>
    </row>
    <row r="3" spans="2:10" s="6" customFormat="1" ht="15.75">
      <c r="B3" s="7" t="s">
        <v>1</v>
      </c>
      <c r="C3" s="3" t="s">
        <v>2</v>
      </c>
      <c r="E3" s="8"/>
      <c r="F3" s="8"/>
      <c r="G3" s="8"/>
      <c r="H3" s="8"/>
      <c r="I3" s="8"/>
      <c r="J3" s="3"/>
    </row>
    <row r="4" spans="2:9" s="6" customFormat="1" ht="15.75">
      <c r="B4" s="7" t="s">
        <v>3</v>
      </c>
      <c r="C4" s="9" t="s">
        <v>4</v>
      </c>
      <c r="E4" s="8"/>
      <c r="F4" s="8"/>
      <c r="G4" s="8"/>
      <c r="H4" s="8"/>
      <c r="I4" s="8"/>
    </row>
    <row r="5" spans="1:256" ht="15.75">
      <c r="A5"/>
      <c r="B5" s="10"/>
      <c r="C5"/>
      <c r="D5"/>
      <c r="E5" s="11"/>
      <c r="F5" s="11"/>
      <c r="G5" s="11"/>
      <c r="H5" s="11"/>
      <c r="I5" s="11"/>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2:10" s="3" customFormat="1" ht="24" customHeight="1">
      <c r="B6" s="12" t="s">
        <v>5</v>
      </c>
      <c r="C6" s="12"/>
      <c r="D6" s="12"/>
      <c r="E6" s="12"/>
      <c r="F6" s="12"/>
      <c r="G6" s="12"/>
      <c r="H6" s="12"/>
      <c r="I6" s="12"/>
      <c r="J6" s="6"/>
    </row>
    <row r="7" ht="15.75" hidden="1"/>
    <row r="8" ht="15.75" hidden="1"/>
    <row r="9" spans="2:10" ht="16.5">
      <c r="B9" s="3"/>
      <c r="C9" s="3"/>
      <c r="D9" s="3"/>
      <c r="E9" s="4"/>
      <c r="F9" s="4"/>
      <c r="G9" s="4"/>
      <c r="H9" s="4"/>
      <c r="I9" s="13" t="s">
        <v>6</v>
      </c>
      <c r="J9" s="3"/>
    </row>
    <row r="10" spans="2:10" ht="44.25" customHeight="1">
      <c r="B10" s="14" t="s">
        <v>7</v>
      </c>
      <c r="C10" s="15" t="s">
        <v>8</v>
      </c>
      <c r="D10" s="15" t="s">
        <v>9</v>
      </c>
      <c r="E10" s="15" t="s">
        <v>10</v>
      </c>
      <c r="F10" s="15" t="s">
        <v>11</v>
      </c>
      <c r="G10" s="16" t="s">
        <v>12</v>
      </c>
      <c r="H10" s="16"/>
      <c r="I10" s="17" t="s">
        <v>13</v>
      </c>
      <c r="J10" s="3"/>
    </row>
    <row r="11" spans="2:10" ht="38.25" customHeight="1">
      <c r="B11" s="14"/>
      <c r="C11" s="15"/>
      <c r="D11" s="15"/>
      <c r="E11" s="15"/>
      <c r="F11" s="15"/>
      <c r="G11" s="18" t="s">
        <v>14</v>
      </c>
      <c r="H11" s="19" t="s">
        <v>15</v>
      </c>
      <c r="I11" s="17"/>
      <c r="J11" s="3"/>
    </row>
    <row r="12" spans="2:10" s="20" customFormat="1" ht="21" customHeight="1">
      <c r="B12" s="21">
        <v>1</v>
      </c>
      <c r="C12" s="22">
        <v>2</v>
      </c>
      <c r="D12" s="22">
        <v>3</v>
      </c>
      <c r="E12" s="22">
        <v>4</v>
      </c>
      <c r="F12" s="22">
        <v>5</v>
      </c>
      <c r="G12" s="22">
        <v>6</v>
      </c>
      <c r="H12" s="22">
        <v>7</v>
      </c>
      <c r="I12" s="23">
        <v>8</v>
      </c>
      <c r="J12" s="24"/>
    </row>
    <row r="13" spans="2:10" s="25" customFormat="1" ht="34.5" customHeight="1">
      <c r="B13" s="26"/>
      <c r="C13" s="27" t="s">
        <v>16</v>
      </c>
      <c r="D13" s="28"/>
      <c r="E13" s="29"/>
      <c r="F13" s="29"/>
      <c r="G13" s="29"/>
      <c r="H13" s="29"/>
      <c r="I13" s="30"/>
      <c r="J13" s="24"/>
    </row>
    <row r="14" spans="2:10" s="31" customFormat="1" ht="34.5" customHeight="1">
      <c r="B14" s="32" t="s">
        <v>17</v>
      </c>
      <c r="C14" s="33" t="s">
        <v>18</v>
      </c>
      <c r="D14" s="34">
        <v>1001</v>
      </c>
      <c r="E14" s="35">
        <f>E15+E22+E29+E30</f>
        <v>421105</v>
      </c>
      <c r="F14" s="35">
        <f>F15+F22+F29+F30</f>
        <v>399020</v>
      </c>
      <c r="G14" s="35">
        <f>G15+G22+G29+G30</f>
        <v>71950</v>
      </c>
      <c r="H14" s="35">
        <f>H15+H22+H29+H30</f>
        <v>85961</v>
      </c>
      <c r="I14" s="36">
        <f>H14/G14*100</f>
        <v>119.47324530924253</v>
      </c>
      <c r="J14" s="37"/>
    </row>
    <row r="15" spans="2:11" s="25" customFormat="1" ht="34.5" customHeight="1">
      <c r="B15" s="26">
        <v>60</v>
      </c>
      <c r="C15" s="27" t="s">
        <v>19</v>
      </c>
      <c r="D15" s="28">
        <v>1002</v>
      </c>
      <c r="E15" s="38"/>
      <c r="F15" s="38"/>
      <c r="G15" s="38"/>
      <c r="H15" s="38">
        <f>H16+H17+H18+H19+H20+H21</f>
        <v>76</v>
      </c>
      <c r="I15" s="30"/>
      <c r="J15" s="24"/>
      <c r="K15" s="25" t="s">
        <v>20</v>
      </c>
    </row>
    <row r="16" spans="2:10" s="25" customFormat="1" ht="34.5" customHeight="1">
      <c r="B16" s="39">
        <v>600</v>
      </c>
      <c r="C16" s="40" t="s">
        <v>21</v>
      </c>
      <c r="D16" s="41">
        <v>1003</v>
      </c>
      <c r="E16" s="38"/>
      <c r="F16" s="38"/>
      <c r="G16" s="38"/>
      <c r="H16" s="38"/>
      <c r="I16" s="30"/>
      <c r="J16" s="24"/>
    </row>
    <row r="17" spans="2:16" s="25" customFormat="1" ht="34.5" customHeight="1">
      <c r="B17" s="39">
        <v>601</v>
      </c>
      <c r="C17" s="40" t="s">
        <v>22</v>
      </c>
      <c r="D17" s="41">
        <v>1004</v>
      </c>
      <c r="E17" s="42"/>
      <c r="F17" s="38"/>
      <c r="G17" s="38"/>
      <c r="H17" s="38"/>
      <c r="I17" s="30"/>
      <c r="J17" s="24"/>
      <c r="P17" s="25" t="s">
        <v>23</v>
      </c>
    </row>
    <row r="18" spans="2:10" s="25" customFormat="1" ht="34.5" customHeight="1">
      <c r="B18" s="39">
        <v>602</v>
      </c>
      <c r="C18" s="40" t="s">
        <v>24</v>
      </c>
      <c r="D18" s="41">
        <v>1005</v>
      </c>
      <c r="E18" s="42"/>
      <c r="F18" s="38"/>
      <c r="G18" s="38"/>
      <c r="H18" s="38"/>
      <c r="I18" s="30"/>
      <c r="J18" s="24"/>
    </row>
    <row r="19" spans="2:10" s="25" customFormat="1" ht="34.5" customHeight="1">
      <c r="B19" s="39">
        <v>603</v>
      </c>
      <c r="C19" s="40" t="s">
        <v>25</v>
      </c>
      <c r="D19" s="41">
        <v>1006</v>
      </c>
      <c r="E19" s="38"/>
      <c r="F19" s="38"/>
      <c r="G19" s="38"/>
      <c r="H19" s="38"/>
      <c r="I19" s="30"/>
      <c r="J19" s="24"/>
    </row>
    <row r="20" spans="2:10" s="25" customFormat="1" ht="34.5" customHeight="1">
      <c r="B20" s="39">
        <v>604</v>
      </c>
      <c r="C20" s="40" t="s">
        <v>26</v>
      </c>
      <c r="D20" s="41">
        <v>1007</v>
      </c>
      <c r="E20" s="38"/>
      <c r="F20" s="38"/>
      <c r="G20" s="38"/>
      <c r="H20" s="43">
        <v>76</v>
      </c>
      <c r="I20" s="30"/>
      <c r="J20" s="24"/>
    </row>
    <row r="21" spans="2:10" s="25" customFormat="1" ht="34.5" customHeight="1">
      <c r="B21" s="39">
        <v>605</v>
      </c>
      <c r="C21" s="40" t="s">
        <v>27</v>
      </c>
      <c r="D21" s="41">
        <v>1008</v>
      </c>
      <c r="E21" s="38"/>
      <c r="F21" s="38"/>
      <c r="G21" s="38"/>
      <c r="H21" s="38"/>
      <c r="I21" s="30"/>
      <c r="J21" s="24"/>
    </row>
    <row r="22" spans="2:10" s="25" customFormat="1" ht="34.5" customHeight="1">
      <c r="B22" s="32">
        <v>61</v>
      </c>
      <c r="C22" s="33" t="s">
        <v>28</v>
      </c>
      <c r="D22" s="34">
        <v>1009</v>
      </c>
      <c r="E22" s="35">
        <f>E23+E24+E25+E26+E27+E28</f>
        <v>416670</v>
      </c>
      <c r="F22" s="35">
        <f>F23+F24+F25+F26+F27+F28</f>
        <v>395170</v>
      </c>
      <c r="G22" s="35">
        <f>G23+G24+G25+G26+G27+G28</f>
        <v>71000</v>
      </c>
      <c r="H22" s="35">
        <f>H23+H24+H25+H26+H27+H28</f>
        <v>84805</v>
      </c>
      <c r="I22" s="36">
        <f>H22/G22*100</f>
        <v>119.44366197183098</v>
      </c>
      <c r="J22" s="24"/>
    </row>
    <row r="23" spans="2:10" s="25" customFormat="1" ht="34.5" customHeight="1">
      <c r="B23" s="39">
        <v>610</v>
      </c>
      <c r="C23" s="40" t="s">
        <v>29</v>
      </c>
      <c r="D23" s="41">
        <v>1010</v>
      </c>
      <c r="E23" s="38"/>
      <c r="F23" s="38"/>
      <c r="G23" s="38"/>
      <c r="H23" s="38"/>
      <c r="I23" s="30"/>
      <c r="J23" s="24"/>
    </row>
    <row r="24" spans="2:10" s="25" customFormat="1" ht="34.5" customHeight="1">
      <c r="B24" s="39">
        <v>611</v>
      </c>
      <c r="C24" s="40" t="s">
        <v>30</v>
      </c>
      <c r="D24" s="41">
        <v>1011</v>
      </c>
      <c r="E24" s="38"/>
      <c r="F24" s="38"/>
      <c r="G24" s="38"/>
      <c r="H24" s="38"/>
      <c r="I24" s="30"/>
      <c r="J24" s="24"/>
    </row>
    <row r="25" spans="2:10" s="25" customFormat="1" ht="34.5" customHeight="1">
      <c r="B25" s="39">
        <v>612</v>
      </c>
      <c r="C25" s="40" t="s">
        <v>31</v>
      </c>
      <c r="D25" s="41">
        <v>1012</v>
      </c>
      <c r="E25" s="38"/>
      <c r="F25" s="38"/>
      <c r="G25" s="38"/>
      <c r="H25" s="38"/>
      <c r="I25" s="30"/>
      <c r="J25" s="24"/>
    </row>
    <row r="26" spans="2:10" s="25" customFormat="1" ht="34.5" customHeight="1">
      <c r="B26" s="39">
        <v>613</v>
      </c>
      <c r="C26" s="40" t="s">
        <v>32</v>
      </c>
      <c r="D26" s="41">
        <v>1013</v>
      </c>
      <c r="E26" s="38"/>
      <c r="F26" s="38"/>
      <c r="G26" s="38"/>
      <c r="H26" s="38"/>
      <c r="I26" s="30"/>
      <c r="J26" s="24"/>
    </row>
    <row r="27" spans="2:10" s="25" customFormat="1" ht="34.5" customHeight="1">
      <c r="B27" s="39">
        <v>614</v>
      </c>
      <c r="C27" s="40" t="s">
        <v>33</v>
      </c>
      <c r="D27" s="41">
        <v>1014</v>
      </c>
      <c r="E27" s="38">
        <v>416670</v>
      </c>
      <c r="F27" s="38">
        <v>395170</v>
      </c>
      <c r="G27" s="38">
        <v>71000</v>
      </c>
      <c r="H27" s="43">
        <v>84805</v>
      </c>
      <c r="I27" s="30">
        <f>H27/G27*100</f>
        <v>119.44366197183098</v>
      </c>
      <c r="J27" s="24"/>
    </row>
    <row r="28" spans="2:10" s="25" customFormat="1" ht="34.5" customHeight="1">
      <c r="B28" s="39">
        <v>615</v>
      </c>
      <c r="C28" s="40" t="s">
        <v>34</v>
      </c>
      <c r="D28" s="41">
        <v>1015</v>
      </c>
      <c r="E28" s="29"/>
      <c r="F28" s="29"/>
      <c r="G28" s="29"/>
      <c r="H28" s="43"/>
      <c r="I28" s="30"/>
      <c r="J28" s="24"/>
    </row>
    <row r="29" spans="2:10" s="25" customFormat="1" ht="34.5" customHeight="1">
      <c r="B29" s="39">
        <v>64</v>
      </c>
      <c r="C29" s="27" t="s">
        <v>35</v>
      </c>
      <c r="D29" s="28">
        <v>1016</v>
      </c>
      <c r="E29" s="38">
        <v>2627</v>
      </c>
      <c r="F29" s="38">
        <v>2050</v>
      </c>
      <c r="G29" s="38">
        <v>500</v>
      </c>
      <c r="H29" s="43">
        <v>668</v>
      </c>
      <c r="I29" s="30">
        <f aca="true" t="shared" si="0" ref="I29:I30">H29/G29*100</f>
        <v>133.6</v>
      </c>
      <c r="J29" s="24"/>
    </row>
    <row r="30" spans="2:10" s="25" customFormat="1" ht="34.5" customHeight="1">
      <c r="B30" s="39">
        <v>65</v>
      </c>
      <c r="C30" s="27" t="s">
        <v>36</v>
      </c>
      <c r="D30" s="41">
        <v>1017</v>
      </c>
      <c r="E30" s="38">
        <v>1808</v>
      </c>
      <c r="F30" s="38">
        <v>1800</v>
      </c>
      <c r="G30" s="38">
        <v>450</v>
      </c>
      <c r="H30" s="43">
        <v>412</v>
      </c>
      <c r="I30" s="30">
        <f t="shared" si="0"/>
        <v>91.55555555555556</v>
      </c>
      <c r="J30" s="24"/>
    </row>
    <row r="31" spans="2:10" s="25" customFormat="1" ht="34.5" customHeight="1">
      <c r="B31" s="26"/>
      <c r="C31" s="27" t="s">
        <v>37</v>
      </c>
      <c r="D31" s="44"/>
      <c r="E31" s="38"/>
      <c r="F31" s="38"/>
      <c r="G31" s="38"/>
      <c r="H31" s="38"/>
      <c r="I31" s="30"/>
      <c r="J31" s="24"/>
    </row>
    <row r="32" spans="2:10" s="25" customFormat="1" ht="39.75" customHeight="1">
      <c r="B32" s="32" t="s">
        <v>38</v>
      </c>
      <c r="C32" s="33" t="s">
        <v>39</v>
      </c>
      <c r="D32" s="34">
        <v>1018</v>
      </c>
      <c r="E32" s="35">
        <f>E33-E34-E35+E36+E37+E38+E39+E40+E41+E42+E43</f>
        <v>419988</v>
      </c>
      <c r="F32" s="35">
        <f>F33-F34-F35+F36+F37+F38+F39+F40+F41+F42+F43</f>
        <v>406637</v>
      </c>
      <c r="G32" s="35">
        <f>G33-G34-G35+G36+G37+G38+G39+G40+G41+G42+G43</f>
        <v>95149</v>
      </c>
      <c r="H32" s="35">
        <f>H33-H34-H35+H36+H37+H38+H39+H40+H41+H42+H43</f>
        <v>91753</v>
      </c>
      <c r="I32" s="36">
        <f>H32/G32*100</f>
        <v>96.43086107053148</v>
      </c>
      <c r="J32" s="24"/>
    </row>
    <row r="33" spans="2:10" s="25" customFormat="1" ht="34.5" customHeight="1">
      <c r="B33" s="39">
        <v>50</v>
      </c>
      <c r="C33" s="40" t="s">
        <v>40</v>
      </c>
      <c r="D33" s="45">
        <v>1019</v>
      </c>
      <c r="E33" s="38"/>
      <c r="F33" s="38"/>
      <c r="G33" s="38"/>
      <c r="H33" s="38"/>
      <c r="I33" s="46"/>
      <c r="J33" s="24"/>
    </row>
    <row r="34" spans="2:10" s="25" customFormat="1" ht="34.5" customHeight="1">
      <c r="B34" s="39">
        <v>62</v>
      </c>
      <c r="C34" s="40" t="s">
        <v>41</v>
      </c>
      <c r="D34" s="41">
        <v>1020</v>
      </c>
      <c r="E34" s="38">
        <v>20945</v>
      </c>
      <c r="F34" s="38">
        <v>12573</v>
      </c>
      <c r="G34" s="38">
        <v>6100</v>
      </c>
      <c r="H34" s="43"/>
      <c r="I34" s="46">
        <f>H34/G34*100</f>
        <v>0</v>
      </c>
      <c r="J34" s="24"/>
    </row>
    <row r="35" spans="2:10" s="25" customFormat="1" ht="34.5" customHeight="1">
      <c r="B35" s="39">
        <v>630</v>
      </c>
      <c r="C35" s="40" t="s">
        <v>42</v>
      </c>
      <c r="D35" s="45">
        <v>1021</v>
      </c>
      <c r="E35" s="29"/>
      <c r="F35" s="38"/>
      <c r="G35" s="38"/>
      <c r="H35" s="43"/>
      <c r="I35" s="30"/>
      <c r="J35" s="24"/>
    </row>
    <row r="36" spans="2:10" s="25" customFormat="1" ht="34.5" customHeight="1">
      <c r="B36" s="39">
        <v>631</v>
      </c>
      <c r="C36" s="40" t="s">
        <v>43</v>
      </c>
      <c r="D36" s="41">
        <v>1022</v>
      </c>
      <c r="E36" s="38"/>
      <c r="F36" s="38"/>
      <c r="G36" s="38"/>
      <c r="H36" s="43"/>
      <c r="I36" s="30"/>
      <c r="J36" s="24"/>
    </row>
    <row r="37" spans="2:10" s="25" customFormat="1" ht="34.5" customHeight="1">
      <c r="B37" s="39" t="s">
        <v>44</v>
      </c>
      <c r="C37" s="40" t="s">
        <v>45</v>
      </c>
      <c r="D37" s="41">
        <v>1023</v>
      </c>
      <c r="E37" s="38">
        <v>62453</v>
      </c>
      <c r="F37" s="38">
        <v>45000</v>
      </c>
      <c r="G37" s="38">
        <v>6000</v>
      </c>
      <c r="H37" s="43">
        <v>6121</v>
      </c>
      <c r="I37" s="30">
        <f aca="true" t="shared" si="1" ref="I37:I41">H37/G37*100</f>
        <v>102.01666666666667</v>
      </c>
      <c r="J37" s="24"/>
    </row>
    <row r="38" spans="2:10" s="25" customFormat="1" ht="34.5" customHeight="1">
      <c r="B38" s="39">
        <v>513</v>
      </c>
      <c r="C38" s="40" t="s">
        <v>46</v>
      </c>
      <c r="D38" s="41">
        <v>1024</v>
      </c>
      <c r="E38" s="38">
        <v>54018</v>
      </c>
      <c r="F38" s="38">
        <v>58000</v>
      </c>
      <c r="G38" s="38">
        <v>11000</v>
      </c>
      <c r="H38" s="43">
        <v>11619</v>
      </c>
      <c r="I38" s="30">
        <f t="shared" si="1"/>
        <v>105.62727272727273</v>
      </c>
      <c r="J38" s="24"/>
    </row>
    <row r="39" spans="2:10" s="25" customFormat="1" ht="34.5" customHeight="1">
      <c r="B39" s="39">
        <v>52</v>
      </c>
      <c r="C39" s="40" t="s">
        <v>47</v>
      </c>
      <c r="D39" s="41">
        <v>1025</v>
      </c>
      <c r="E39" s="38">
        <v>179562</v>
      </c>
      <c r="F39" s="38">
        <v>192210</v>
      </c>
      <c r="G39" s="38">
        <v>56249</v>
      </c>
      <c r="H39" s="43">
        <v>45352</v>
      </c>
      <c r="I39" s="30">
        <f t="shared" si="1"/>
        <v>80.62721115042045</v>
      </c>
      <c r="J39" s="24"/>
    </row>
    <row r="40" spans="2:10" s="25" customFormat="1" ht="34.5" customHeight="1">
      <c r="B40" s="39">
        <v>53</v>
      </c>
      <c r="C40" s="40" t="s">
        <v>48</v>
      </c>
      <c r="D40" s="41">
        <v>1026</v>
      </c>
      <c r="E40" s="38">
        <v>56310</v>
      </c>
      <c r="F40" s="38">
        <v>40000</v>
      </c>
      <c r="G40" s="38">
        <v>7000</v>
      </c>
      <c r="H40" s="43">
        <v>6405</v>
      </c>
      <c r="I40" s="30">
        <f t="shared" si="1"/>
        <v>91.5</v>
      </c>
      <c r="J40" s="24"/>
    </row>
    <row r="41" spans="2:10" s="25" customFormat="1" ht="34.5" customHeight="1">
      <c r="B41" s="39">
        <v>540</v>
      </c>
      <c r="C41" s="40" t="s">
        <v>49</v>
      </c>
      <c r="D41" s="41">
        <v>1027</v>
      </c>
      <c r="E41" s="43">
        <v>56236</v>
      </c>
      <c r="F41" s="38">
        <v>59000</v>
      </c>
      <c r="G41" s="38">
        <v>15000</v>
      </c>
      <c r="H41" s="43">
        <v>14479</v>
      </c>
      <c r="I41" s="30">
        <f t="shared" si="1"/>
        <v>96.52666666666667</v>
      </c>
      <c r="J41" s="24"/>
    </row>
    <row r="42" spans="2:10" s="25" customFormat="1" ht="34.5" customHeight="1">
      <c r="B42" s="39" t="s">
        <v>50</v>
      </c>
      <c r="C42" s="40" t="s">
        <v>51</v>
      </c>
      <c r="D42" s="41">
        <v>1028</v>
      </c>
      <c r="E42" s="29"/>
      <c r="F42" s="29"/>
      <c r="G42" s="29"/>
      <c r="H42" s="43"/>
      <c r="I42" s="30"/>
      <c r="J42" s="24"/>
    </row>
    <row r="43" spans="2:10" s="47" customFormat="1" ht="34.5" customHeight="1">
      <c r="B43" s="39">
        <v>55</v>
      </c>
      <c r="C43" s="40" t="s">
        <v>52</v>
      </c>
      <c r="D43" s="41">
        <v>1029</v>
      </c>
      <c r="E43" s="48">
        <v>32354</v>
      </c>
      <c r="F43" s="48">
        <v>25000</v>
      </c>
      <c r="G43" s="48">
        <v>6000</v>
      </c>
      <c r="H43" s="49">
        <v>7777</v>
      </c>
      <c r="I43" s="30">
        <f aca="true" t="shared" si="2" ref="I43:I46">H43/G43*100</f>
        <v>129.61666666666667</v>
      </c>
      <c r="J43" s="3"/>
    </row>
    <row r="44" spans="2:10" s="47" customFormat="1" ht="34.5" customHeight="1">
      <c r="B44" s="32"/>
      <c r="C44" s="33" t="s">
        <v>53</v>
      </c>
      <c r="D44" s="34">
        <v>1030</v>
      </c>
      <c r="E44" s="50">
        <f>IF(((E14-E32)&gt;0),E14-E32,0)</f>
        <v>1117</v>
      </c>
      <c r="F44" s="50">
        <f>IF(((F14-F32)&gt;0),F14-F32,0)</f>
        <v>0</v>
      </c>
      <c r="G44" s="50">
        <f>IF(((G14-G32)&gt;0),G14-G32,0)</f>
        <v>0</v>
      </c>
      <c r="H44" s="50">
        <f>IF(((H14-H32)&gt;0),H14-H32,0)</f>
        <v>0</v>
      </c>
      <c r="I44" s="51" t="e">
        <f t="shared" si="2"/>
        <v>#DIV/0!</v>
      </c>
      <c r="J44" s="3"/>
    </row>
    <row r="45" spans="2:10" s="47" customFormat="1" ht="34.5" customHeight="1">
      <c r="B45" s="32"/>
      <c r="C45" s="33" t="s">
        <v>54</v>
      </c>
      <c r="D45" s="34">
        <v>1031</v>
      </c>
      <c r="E45" s="50">
        <f>IF((E32-E14&gt;0),E32-E14,0)</f>
        <v>0</v>
      </c>
      <c r="F45" s="50">
        <f>IF((F32-F14&gt;0),F32-F14,0)</f>
        <v>7617</v>
      </c>
      <c r="G45" s="50">
        <f>IF((G32-G14&gt;0),G32-G14,0)</f>
        <v>23199</v>
      </c>
      <c r="H45" s="50">
        <f>IF((H32-H14&gt;0),H32-H14,0)</f>
        <v>5792</v>
      </c>
      <c r="I45" s="36">
        <f t="shared" si="2"/>
        <v>24.966593387646018</v>
      </c>
      <c r="J45" s="3"/>
    </row>
    <row r="46" spans="2:10" s="47" customFormat="1" ht="34.5" customHeight="1">
      <c r="B46" s="32">
        <v>66</v>
      </c>
      <c r="C46" s="33" t="s">
        <v>55</v>
      </c>
      <c r="D46" s="34">
        <v>1032</v>
      </c>
      <c r="E46" s="52">
        <f>E47+E52+E53</f>
        <v>13286</v>
      </c>
      <c r="F46" s="52">
        <f>F47+F52+F53</f>
        <v>11000</v>
      </c>
      <c r="G46" s="52">
        <f>G47+G52+G53</f>
        <v>3000</v>
      </c>
      <c r="H46" s="52">
        <f>H47+H52+H53</f>
        <v>3521</v>
      </c>
      <c r="I46" s="36">
        <f t="shared" si="2"/>
        <v>117.36666666666666</v>
      </c>
      <c r="J46" s="3"/>
    </row>
    <row r="47" spans="2:10" s="47" customFormat="1" ht="34.5" customHeight="1">
      <c r="B47" s="26" t="s">
        <v>56</v>
      </c>
      <c r="C47" s="27" t="s">
        <v>57</v>
      </c>
      <c r="D47" s="53">
        <v>1033</v>
      </c>
      <c r="E47" s="48"/>
      <c r="F47" s="48"/>
      <c r="G47" s="48"/>
      <c r="H47" s="48"/>
      <c r="I47" s="30"/>
      <c r="J47" s="3"/>
    </row>
    <row r="48" spans="2:10" s="47" customFormat="1" ht="34.5" customHeight="1">
      <c r="B48" s="39">
        <v>660</v>
      </c>
      <c r="C48" s="40" t="s">
        <v>58</v>
      </c>
      <c r="D48" s="45">
        <v>1034</v>
      </c>
      <c r="E48" s="48"/>
      <c r="F48" s="48"/>
      <c r="G48" s="48"/>
      <c r="H48" s="48"/>
      <c r="I48" s="30"/>
      <c r="J48" s="3"/>
    </row>
    <row r="49" spans="2:10" s="47" customFormat="1" ht="34.5" customHeight="1">
      <c r="B49" s="39">
        <v>661</v>
      </c>
      <c r="C49" s="40" t="s">
        <v>59</v>
      </c>
      <c r="D49" s="45">
        <v>1035</v>
      </c>
      <c r="E49" s="48"/>
      <c r="F49" s="54"/>
      <c r="G49" s="55"/>
      <c r="H49" s="48"/>
      <c r="I49" s="30"/>
      <c r="J49" s="3"/>
    </row>
    <row r="50" spans="2:10" s="47" customFormat="1" ht="34.5" customHeight="1">
      <c r="B50" s="39">
        <v>665</v>
      </c>
      <c r="C50" s="40" t="s">
        <v>60</v>
      </c>
      <c r="D50" s="41">
        <v>1036</v>
      </c>
      <c r="E50" s="48"/>
      <c r="F50" s="48"/>
      <c r="G50" s="48"/>
      <c r="H50" s="48"/>
      <c r="I50" s="30"/>
      <c r="J50" s="3"/>
    </row>
    <row r="51" spans="2:10" s="47" customFormat="1" ht="34.5" customHeight="1">
      <c r="B51" s="39">
        <v>669</v>
      </c>
      <c r="C51" s="40" t="s">
        <v>61</v>
      </c>
      <c r="D51" s="41">
        <v>1037</v>
      </c>
      <c r="E51" s="48"/>
      <c r="F51" s="48"/>
      <c r="G51" s="48"/>
      <c r="H51" s="48"/>
      <c r="I51" s="30"/>
      <c r="J51" s="3"/>
    </row>
    <row r="52" spans="2:10" s="47" customFormat="1" ht="34.5" customHeight="1">
      <c r="B52" s="26">
        <v>662</v>
      </c>
      <c r="C52" s="27" t="s">
        <v>62</v>
      </c>
      <c r="D52" s="28">
        <v>1038</v>
      </c>
      <c r="E52" s="48">
        <v>13286</v>
      </c>
      <c r="F52" s="48">
        <v>11000</v>
      </c>
      <c r="G52" s="48">
        <v>3000</v>
      </c>
      <c r="H52" s="49">
        <v>3521</v>
      </c>
      <c r="I52" s="30">
        <f>H52/G52*100</f>
        <v>117.36666666666666</v>
      </c>
      <c r="J52" s="3"/>
    </row>
    <row r="53" spans="2:10" s="47" customFormat="1" ht="34.5" customHeight="1">
      <c r="B53" s="26" t="s">
        <v>63</v>
      </c>
      <c r="C53" s="27" t="s">
        <v>64</v>
      </c>
      <c r="D53" s="28">
        <v>1039</v>
      </c>
      <c r="E53" s="48"/>
      <c r="F53" s="38"/>
      <c r="G53" s="48"/>
      <c r="H53" s="38"/>
      <c r="I53" s="30"/>
      <c r="J53" s="3"/>
    </row>
    <row r="54" spans="2:10" s="47" customFormat="1" ht="34.5" customHeight="1">
      <c r="B54" s="32">
        <v>56</v>
      </c>
      <c r="C54" s="33" t="s">
        <v>65</v>
      </c>
      <c r="D54" s="34">
        <v>1040</v>
      </c>
      <c r="E54" s="52">
        <f>E55+E60+E61</f>
        <v>1000</v>
      </c>
      <c r="F54" s="52">
        <f>F55+F60+F61</f>
        <v>1000</v>
      </c>
      <c r="G54" s="52">
        <f>G55+G60+G61</f>
        <v>100</v>
      </c>
      <c r="H54" s="52">
        <f>H55+H60+H61</f>
        <v>445</v>
      </c>
      <c r="I54" s="36">
        <f>H54/G54*100</f>
        <v>445</v>
      </c>
      <c r="J54" s="3"/>
    </row>
    <row r="55" spans="2:10" ht="34.5" customHeight="1">
      <c r="B55" s="26" t="s">
        <v>66</v>
      </c>
      <c r="C55" s="27" t="s">
        <v>67</v>
      </c>
      <c r="D55" s="28">
        <v>1041</v>
      </c>
      <c r="E55" s="48"/>
      <c r="F55" s="48"/>
      <c r="G55" s="48"/>
      <c r="H55" s="48"/>
      <c r="I55" s="30"/>
      <c r="J55" s="3"/>
    </row>
    <row r="56" spans="2:10" ht="34.5" customHeight="1">
      <c r="B56" s="39">
        <v>560</v>
      </c>
      <c r="C56" s="40" t="s">
        <v>68</v>
      </c>
      <c r="D56" s="45">
        <v>1042</v>
      </c>
      <c r="E56" s="48"/>
      <c r="F56" s="48"/>
      <c r="G56" s="48"/>
      <c r="H56" s="48"/>
      <c r="I56" s="30"/>
      <c r="J56" s="3"/>
    </row>
    <row r="57" spans="2:10" ht="34.5" customHeight="1">
      <c r="B57" s="39">
        <v>561</v>
      </c>
      <c r="C57" s="40" t="s">
        <v>69</v>
      </c>
      <c r="D57" s="45">
        <v>1043</v>
      </c>
      <c r="E57" s="48"/>
      <c r="F57" s="48"/>
      <c r="G57" s="48"/>
      <c r="H57" s="48"/>
      <c r="I57" s="30"/>
      <c r="J57" s="3"/>
    </row>
    <row r="58" spans="2:10" ht="34.5" customHeight="1">
      <c r="B58" s="39">
        <v>565</v>
      </c>
      <c r="C58" s="40" t="s">
        <v>70</v>
      </c>
      <c r="D58" s="45">
        <v>1044</v>
      </c>
      <c r="E58" s="48"/>
      <c r="F58" s="48"/>
      <c r="G58" s="48"/>
      <c r="H58" s="48"/>
      <c r="I58" s="30"/>
      <c r="J58" s="3"/>
    </row>
    <row r="59" spans="2:10" ht="34.5" customHeight="1">
      <c r="B59" s="39" t="s">
        <v>71</v>
      </c>
      <c r="C59" s="40" t="s">
        <v>72</v>
      </c>
      <c r="D59" s="41">
        <v>1045</v>
      </c>
      <c r="E59" s="48"/>
      <c r="F59" s="48"/>
      <c r="G59" s="48"/>
      <c r="H59" s="48"/>
      <c r="I59" s="30"/>
      <c r="J59" s="3"/>
    </row>
    <row r="60" spans="2:10" ht="34.5" customHeight="1">
      <c r="B60" s="39">
        <v>562</v>
      </c>
      <c r="C60" s="27" t="s">
        <v>73</v>
      </c>
      <c r="D60" s="28">
        <v>1046</v>
      </c>
      <c r="E60" s="48">
        <v>1000</v>
      </c>
      <c r="F60" s="48">
        <v>1000</v>
      </c>
      <c r="G60" s="48">
        <v>100</v>
      </c>
      <c r="H60" s="49">
        <v>445</v>
      </c>
      <c r="I60" s="30">
        <f>H60/G60*100</f>
        <v>445</v>
      </c>
      <c r="J60" s="3"/>
    </row>
    <row r="61" spans="2:10" ht="34.5" customHeight="1">
      <c r="B61" s="26" t="s">
        <v>74</v>
      </c>
      <c r="C61" s="27" t="s">
        <v>75</v>
      </c>
      <c r="D61" s="28">
        <v>1047</v>
      </c>
      <c r="E61" s="48"/>
      <c r="F61" s="48"/>
      <c r="G61" s="48"/>
      <c r="H61" s="48"/>
      <c r="I61" s="30"/>
      <c r="J61" s="3"/>
    </row>
    <row r="62" spans="2:10" ht="34.5" customHeight="1">
      <c r="B62" s="32"/>
      <c r="C62" s="33" t="s">
        <v>76</v>
      </c>
      <c r="D62" s="34">
        <v>1048</v>
      </c>
      <c r="E62" s="56">
        <f>IF((E46-E54)&gt;0,E46-E54,0)</f>
        <v>12286</v>
      </c>
      <c r="F62" s="56">
        <f>IF((F46-F54)&gt;0,F46-F54,0)</f>
        <v>10000</v>
      </c>
      <c r="G62" s="56">
        <f>IF((G46-G54)&gt;0,G46-G54,0)</f>
        <v>2900</v>
      </c>
      <c r="H62" s="56">
        <f>IF((H46-H54)&gt;0,H46-H54,0)</f>
        <v>3076</v>
      </c>
      <c r="I62" s="36">
        <f>H62/G62*100</f>
        <v>106.06896551724138</v>
      </c>
      <c r="J62" s="3"/>
    </row>
    <row r="63" spans="2:10" ht="34.5" customHeight="1">
      <c r="B63" s="32"/>
      <c r="C63" s="33" t="s">
        <v>77</v>
      </c>
      <c r="D63" s="34">
        <v>1049</v>
      </c>
      <c r="E63" s="56">
        <f>IF((E54-E46)&gt;0,E54-E46,0)</f>
        <v>0</v>
      </c>
      <c r="F63" s="56">
        <f>IF((F54-F46)&gt;0,F54-F46,0)</f>
        <v>0</v>
      </c>
      <c r="G63" s="56">
        <f>IF((G54-G46)&gt;0,G54-G46,0)</f>
        <v>0</v>
      </c>
      <c r="H63" s="56">
        <f>IF((H54-H46)&gt;0,H54-H46,0)</f>
        <v>0</v>
      </c>
      <c r="I63" s="36"/>
      <c r="J63" s="3"/>
    </row>
    <row r="64" spans="2:10" ht="34.5" customHeight="1">
      <c r="B64" s="39" t="s">
        <v>78</v>
      </c>
      <c r="C64" s="40" t="s">
        <v>79</v>
      </c>
      <c r="D64" s="41">
        <v>1050</v>
      </c>
      <c r="E64" s="48"/>
      <c r="F64" s="48"/>
      <c r="G64" s="48"/>
      <c r="H64" s="48"/>
      <c r="I64" s="30"/>
      <c r="J64" s="3"/>
    </row>
    <row r="65" spans="2:10" ht="34.5" customHeight="1">
      <c r="B65" s="39" t="s">
        <v>80</v>
      </c>
      <c r="C65" s="40" t="s">
        <v>81</v>
      </c>
      <c r="D65" s="45">
        <v>1051</v>
      </c>
      <c r="E65" s="48"/>
      <c r="F65" s="48"/>
      <c r="G65" s="48"/>
      <c r="H65" s="48"/>
      <c r="I65" s="30"/>
      <c r="J65" s="3"/>
    </row>
    <row r="66" spans="2:10" ht="34.5" customHeight="1">
      <c r="B66" s="57" t="s">
        <v>82</v>
      </c>
      <c r="C66" s="58" t="s">
        <v>83</v>
      </c>
      <c r="D66" s="53">
        <v>1052</v>
      </c>
      <c r="E66" s="59">
        <v>7817</v>
      </c>
      <c r="F66" s="59">
        <v>5750</v>
      </c>
      <c r="G66" s="59">
        <v>1500</v>
      </c>
      <c r="H66" s="59">
        <v>552</v>
      </c>
      <c r="I66" s="46">
        <f aca="true" t="shared" si="3" ref="I66:I68">H66/G66*100</f>
        <v>36.8</v>
      </c>
      <c r="J66" s="3"/>
    </row>
    <row r="67" spans="2:10" ht="34.5" customHeight="1">
      <c r="B67" s="57" t="s">
        <v>84</v>
      </c>
      <c r="C67" s="58" t="s">
        <v>85</v>
      </c>
      <c r="D67" s="53">
        <v>1053</v>
      </c>
      <c r="E67" s="59">
        <v>2430</v>
      </c>
      <c r="F67" s="59">
        <v>1000</v>
      </c>
      <c r="G67" s="59">
        <v>300</v>
      </c>
      <c r="H67" s="59">
        <v>73</v>
      </c>
      <c r="I67" s="46">
        <f t="shared" si="3"/>
        <v>24.333333333333336</v>
      </c>
      <c r="J67" s="3"/>
    </row>
    <row r="68" spans="2:10" ht="34.5" customHeight="1">
      <c r="B68" s="60"/>
      <c r="C68" s="61" t="s">
        <v>86</v>
      </c>
      <c r="D68" s="62">
        <v>1054</v>
      </c>
      <c r="E68" s="56">
        <f>IF(((E44-E45+E62-E63+E64-E65+E66-E67)&gt;0),E44-E45+E62-E63+E64-E65+E66-E67,0)</f>
        <v>18790</v>
      </c>
      <c r="F68" s="56">
        <f>IF(((F44-F45+F62-F63+F64-F65+F66-F67)&gt;0),F44-F45+F62-F63+F64-F65+F66-F67,0)</f>
        <v>7133</v>
      </c>
      <c r="G68" s="56">
        <f>IF(((G44-G45+G62-G63+G64-G65+G66-G67)&gt;0),G44-G45+G62-G63+G64-G65+G66-G67,0)</f>
        <v>0</v>
      </c>
      <c r="H68" s="56">
        <f>IF(((H44-H45+H62-H63+H64-H65+H66-H67)&gt;0),H44-H45+H62-H63+H64-H65+H66-H67,0)</f>
        <v>0</v>
      </c>
      <c r="I68" s="51" t="e">
        <f t="shared" si="3"/>
        <v>#DIV/0!</v>
      </c>
      <c r="J68" s="3"/>
    </row>
    <row r="69" spans="2:10" ht="34.5" customHeight="1">
      <c r="B69" s="60"/>
      <c r="C69" s="61" t="s">
        <v>87</v>
      </c>
      <c r="D69" s="62">
        <v>1055</v>
      </c>
      <c r="E69" s="56">
        <f>IF(((E45-E44+E63-E62+E65-E64+E67-E66)&gt;0),E45-E44+E63-E62+E65-E64+E67-E66,0)</f>
        <v>0</v>
      </c>
      <c r="F69" s="56">
        <f>IF(((F45-F44+F63-F62+F65-F64+F67-F66)&gt;0),F45-F44+F63-F62+F65-F64+F67-F66,0)</f>
        <v>0</v>
      </c>
      <c r="G69" s="56">
        <f>IF(((G45-G44+G63-G62+G65-G64+G67-G66)&gt;0),G45-G44+G63-G62+G65-G64+G67-G66,0)</f>
        <v>19099</v>
      </c>
      <c r="H69" s="56">
        <f>IF(((H45-H44+H63-H62+H65-H64+H67-H66)&gt;0),H45-H44+H63-H62+H65-H64+H67-H66,0)</f>
        <v>2237</v>
      </c>
      <c r="I69" s="51"/>
      <c r="J69" s="3"/>
    </row>
    <row r="70" spans="2:10" ht="34.5" customHeight="1">
      <c r="B70" s="39" t="s">
        <v>88</v>
      </c>
      <c r="C70" s="40" t="s">
        <v>89</v>
      </c>
      <c r="D70" s="41">
        <v>1056</v>
      </c>
      <c r="E70" s="48">
        <v>107</v>
      </c>
      <c r="F70" s="48"/>
      <c r="G70" s="48"/>
      <c r="H70" s="48"/>
      <c r="I70" s="46"/>
      <c r="J70" s="3"/>
    </row>
    <row r="71" spans="2:10" ht="34.5" customHeight="1">
      <c r="B71" s="39" t="s">
        <v>90</v>
      </c>
      <c r="C71" s="40" t="s">
        <v>91</v>
      </c>
      <c r="D71" s="45">
        <v>1057</v>
      </c>
      <c r="E71" s="48"/>
      <c r="F71" s="48"/>
      <c r="G71" s="48"/>
      <c r="H71" s="48"/>
      <c r="I71" s="46"/>
      <c r="J71" s="3"/>
    </row>
    <row r="72" spans="2:10" ht="34.5" customHeight="1">
      <c r="B72" s="32"/>
      <c r="C72" s="33" t="s">
        <v>92</v>
      </c>
      <c r="D72" s="34">
        <v>1058</v>
      </c>
      <c r="E72" s="50">
        <f>IF(((E68-E69+E70-E71)&gt;0),E68-E69+E70-E71,0)</f>
        <v>18897</v>
      </c>
      <c r="F72" s="50">
        <f>IF(((F68-F69+F70-F71)&gt;0),F68-F69+F70-F71,0)</f>
        <v>7133</v>
      </c>
      <c r="G72" s="50">
        <f>IF(((G68-G69+G70-G71)&gt;0),G68-G69+G70-G71,0)</f>
        <v>0</v>
      </c>
      <c r="H72" s="50">
        <f>IF(((H68-H69+H70-H71)&gt;0),H68-H69+H70-H71,0)</f>
        <v>0</v>
      </c>
      <c r="I72" s="51" t="e">
        <f>H72/G72*100</f>
        <v>#DIV/0!</v>
      </c>
      <c r="J72" s="3"/>
    </row>
    <row r="73" spans="2:10" ht="34.5" customHeight="1">
      <c r="B73" s="32"/>
      <c r="C73" s="33" t="s">
        <v>93</v>
      </c>
      <c r="D73" s="34">
        <v>1059</v>
      </c>
      <c r="E73" s="50">
        <f>IF(((E69-E68+E71-E70)&gt;0),E69-E68+E71-E70,0)</f>
        <v>0</v>
      </c>
      <c r="F73" s="50">
        <f>IF(((F69-F68+F71-F70)&gt;0),F69-F68+F71-F70,0)</f>
        <v>0</v>
      </c>
      <c r="G73" s="50">
        <f>IF(((G69-G68+G71-G70)&gt;0),G69-G68+G71-G70,0)</f>
        <v>19099</v>
      </c>
      <c r="H73" s="50">
        <f>IF(((H69-H68+H71-H70)&gt;0),H69-H68+H71-H70,0)</f>
        <v>2237</v>
      </c>
      <c r="I73" s="51"/>
      <c r="J73" s="3"/>
    </row>
    <row r="74" spans="2:10" ht="34.5" customHeight="1">
      <c r="B74" s="39"/>
      <c r="C74" s="40" t="s">
        <v>94</v>
      </c>
      <c r="D74" s="41"/>
      <c r="E74" s="48"/>
      <c r="F74" s="48"/>
      <c r="G74" s="48"/>
      <c r="H74" s="48"/>
      <c r="I74" s="30"/>
      <c r="J74" s="3"/>
    </row>
    <row r="75" spans="2:10" ht="34.5" customHeight="1">
      <c r="B75" s="39">
        <v>721</v>
      </c>
      <c r="C75" s="40" t="s">
        <v>95</v>
      </c>
      <c r="D75" s="41">
        <v>1060</v>
      </c>
      <c r="E75" s="48"/>
      <c r="F75" s="48"/>
      <c r="G75" s="48"/>
      <c r="H75" s="48"/>
      <c r="I75" s="30"/>
      <c r="J75" s="3"/>
    </row>
    <row r="76" spans="2:10" ht="34.5" customHeight="1">
      <c r="B76" s="39" t="s">
        <v>96</v>
      </c>
      <c r="C76" s="40" t="s">
        <v>97</v>
      </c>
      <c r="D76" s="45">
        <v>1061</v>
      </c>
      <c r="E76" s="48">
        <v>2680</v>
      </c>
      <c r="F76" s="48">
        <v>4000</v>
      </c>
      <c r="G76" s="48">
        <v>1000</v>
      </c>
      <c r="H76" s="48">
        <v>3893</v>
      </c>
      <c r="I76" s="30">
        <f>H76/G76*100</f>
        <v>389.29999999999995</v>
      </c>
      <c r="J76" s="3"/>
    </row>
    <row r="77" spans="2:10" ht="34.5" customHeight="1">
      <c r="B77" s="39" t="s">
        <v>96</v>
      </c>
      <c r="C77" s="40" t="s">
        <v>98</v>
      </c>
      <c r="D77" s="45">
        <v>1062</v>
      </c>
      <c r="E77" s="48"/>
      <c r="F77" s="48"/>
      <c r="G77" s="48"/>
      <c r="H77" s="48"/>
      <c r="I77" s="30"/>
      <c r="J77" s="3"/>
    </row>
    <row r="78" spans="2:10" ht="34.5" customHeight="1">
      <c r="B78" s="39">
        <v>723</v>
      </c>
      <c r="C78" s="40" t="s">
        <v>99</v>
      </c>
      <c r="D78" s="41">
        <v>1063</v>
      </c>
      <c r="E78" s="48"/>
      <c r="F78" s="48"/>
      <c r="G78" s="48"/>
      <c r="H78" s="48"/>
      <c r="I78" s="30"/>
      <c r="J78" s="3"/>
    </row>
    <row r="79" spans="2:10" ht="34.5" customHeight="1">
      <c r="B79" s="32"/>
      <c r="C79" s="33" t="s">
        <v>100</v>
      </c>
      <c r="D79" s="34">
        <v>1064</v>
      </c>
      <c r="E79" s="50">
        <f>IF(((E72-E73-E75-E76+E77-E78)&gt;0),E72-E73-E75-E76+E77-E78,0)</f>
        <v>16217</v>
      </c>
      <c r="F79" s="50">
        <f>IF(((F72-F73-F75-F76+F77-F78)&gt;0),F72-F73-F75-F76+F77-F78,0)</f>
        <v>3133</v>
      </c>
      <c r="G79" s="50">
        <f>IF(((G72-G73-G75-G76+G77-G78)&gt;0),G72-G73-G75-G76+G77-G78,0)</f>
        <v>0</v>
      </c>
      <c r="H79" s="50">
        <f>IF(((H72-H73-H75-H76+H77-H78)&gt;0),H72-H73-H75-H76+H77-H78,0)</f>
        <v>0</v>
      </c>
      <c r="I79" s="51" t="e">
        <f>H79/G79*100</f>
        <v>#DIV/0!</v>
      </c>
      <c r="J79" s="3"/>
    </row>
    <row r="80" spans="2:10" ht="34.5" customHeight="1">
      <c r="B80" s="32"/>
      <c r="C80" s="33" t="s">
        <v>101</v>
      </c>
      <c r="D80" s="34">
        <v>1065</v>
      </c>
      <c r="E80" s="50">
        <f>IF(((E73-E72+E75+E76-E77+E78)&gt;0),E73-E72+E75+E76-E77+E78,0)</f>
        <v>0</v>
      </c>
      <c r="F80" s="50">
        <f>IF(((F73-F72+F75+F76-F77+F78)&gt;0),F73-F72+F75+F76-F77+F78,0)</f>
        <v>0</v>
      </c>
      <c r="G80" s="50">
        <f>IF(((G73-G72+G75+G76-G77+G78)&gt;0),G73-G72+G75+G76-G77+G78,0)</f>
        <v>20099</v>
      </c>
      <c r="H80" s="50">
        <f>IF(((H73-H72+H75+H76-H77+H78)&gt;0),H73-H72+H75+H76-H77+H78,0)</f>
        <v>6130</v>
      </c>
      <c r="I80" s="51"/>
      <c r="J80" s="3"/>
    </row>
    <row r="81" spans="2:10" ht="34.5" customHeight="1">
      <c r="B81" s="39"/>
      <c r="C81" s="40" t="s">
        <v>102</v>
      </c>
      <c r="D81" s="41">
        <v>1066</v>
      </c>
      <c r="E81" s="48"/>
      <c r="F81" s="48"/>
      <c r="G81" s="48"/>
      <c r="H81" s="48"/>
      <c r="I81" s="30"/>
      <c r="J81" s="3"/>
    </row>
    <row r="82" spans="2:10" ht="34.5" customHeight="1">
      <c r="B82" s="39"/>
      <c r="C82" s="40" t="s">
        <v>103</v>
      </c>
      <c r="D82" s="41">
        <v>1067</v>
      </c>
      <c r="E82" s="48"/>
      <c r="F82" s="48"/>
      <c r="G82" s="48"/>
      <c r="H82" s="48"/>
      <c r="I82" s="30"/>
      <c r="J82" s="3"/>
    </row>
    <row r="83" spans="2:10" ht="34.5" customHeight="1">
      <c r="B83" s="39"/>
      <c r="C83" s="40" t="s">
        <v>104</v>
      </c>
      <c r="D83" s="41">
        <v>1068</v>
      </c>
      <c r="E83" s="48"/>
      <c r="F83" s="48"/>
      <c r="G83" s="48"/>
      <c r="H83" s="48"/>
      <c r="I83" s="30"/>
      <c r="J83" s="3"/>
    </row>
    <row r="84" spans="2:10" ht="34.5" customHeight="1">
      <c r="B84" s="39"/>
      <c r="C84" s="40" t="s">
        <v>105</v>
      </c>
      <c r="D84" s="41">
        <v>1069</v>
      </c>
      <c r="E84" s="48"/>
      <c r="F84" s="48"/>
      <c r="G84" s="48"/>
      <c r="H84" s="48"/>
      <c r="I84" s="30"/>
      <c r="J84" s="3"/>
    </row>
    <row r="85" spans="2:10" ht="34.5" customHeight="1">
      <c r="B85" s="39"/>
      <c r="C85" s="40" t="s">
        <v>106</v>
      </c>
      <c r="D85" s="45"/>
      <c r="E85" s="48"/>
      <c r="F85" s="48"/>
      <c r="G85" s="48"/>
      <c r="H85" s="48"/>
      <c r="I85" s="30"/>
      <c r="J85" s="3"/>
    </row>
    <row r="86" spans="2:10" ht="34.5" customHeight="1">
      <c r="B86" s="39"/>
      <c r="C86" s="40" t="s">
        <v>107</v>
      </c>
      <c r="D86" s="45">
        <v>1070</v>
      </c>
      <c r="E86" s="48"/>
      <c r="F86" s="48"/>
      <c r="G86" s="48"/>
      <c r="H86" s="48"/>
      <c r="I86" s="30"/>
      <c r="J86" s="3"/>
    </row>
    <row r="87" spans="2:10" ht="34.5" customHeight="1">
      <c r="B87" s="63"/>
      <c r="C87" s="64" t="s">
        <v>108</v>
      </c>
      <c r="D87" s="65">
        <v>1071</v>
      </c>
      <c r="E87" s="66"/>
      <c r="F87" s="66"/>
      <c r="G87" s="66"/>
      <c r="H87" s="66"/>
      <c r="I87" s="30"/>
      <c r="J87" s="3"/>
    </row>
    <row r="88" spans="4:5" ht="15.75">
      <c r="D88" s="67"/>
      <c r="E88" s="68"/>
    </row>
    <row r="89" spans="2:9" ht="18.75">
      <c r="B89" s="1" t="s">
        <v>109</v>
      </c>
      <c r="D89" s="67"/>
      <c r="E89" s="69"/>
      <c r="F89" s="70"/>
      <c r="G89" s="69" t="s">
        <v>110</v>
      </c>
      <c r="H89" s="70"/>
      <c r="I89" s="69"/>
    </row>
    <row r="90" ht="18.75">
      <c r="D90" s="71" t="s">
        <v>111</v>
      </c>
    </row>
  </sheetData>
  <sheetProtection selectLockedCells="1" selectUnlockedCells="1"/>
  <mergeCells count="8">
    <mergeCell ref="B6:I6"/>
    <mergeCell ref="B10:B11"/>
    <mergeCell ref="C10:C11"/>
    <mergeCell ref="D10:D11"/>
    <mergeCell ref="E10:E11"/>
    <mergeCell ref="F10:F11"/>
    <mergeCell ref="G10:H10"/>
    <mergeCell ref="I10:I11"/>
  </mergeCells>
  <printOptions/>
  <pageMargins left="0.25" right="0.25" top="0.75" bottom="0.75" header="0.5118055555555555" footer="0.5118055555555555"/>
  <pageSetup fitToHeight="0" fitToWidth="1" horizontalDpi="300" verticalDpi="300" orientation="portrait" paperSize="9"/>
</worksheet>
</file>

<file path=xl/worksheets/sheet10.xml><?xml version="1.0" encoding="utf-8"?>
<worksheet xmlns="http://schemas.openxmlformats.org/spreadsheetml/2006/main" xmlns:r="http://schemas.openxmlformats.org/officeDocument/2006/relationships">
  <sheetPr>
    <tabColor indexed="21"/>
    <pageSetUpPr fitToPage="1"/>
  </sheetPr>
  <dimension ref="B2:V34"/>
  <sheetViews>
    <sheetView zoomScale="75" zoomScaleNormal="75" workbookViewId="0" topLeftCell="A1">
      <selection activeCell="I46" sqref="I46"/>
    </sheetView>
  </sheetViews>
  <sheetFormatPr defaultColWidth="8.00390625" defaultRowHeight="12.75"/>
  <cols>
    <col min="1" max="1" width="9.140625" style="1" customWidth="1"/>
    <col min="2" max="2" width="31.7109375" style="1" customWidth="1"/>
    <col min="3" max="3" width="28.28125" style="1" customWidth="1"/>
    <col min="4" max="4" width="12.8515625" style="1" customWidth="1"/>
    <col min="5" max="5" width="16.7109375" style="1" customWidth="1"/>
    <col min="6" max="6" width="19.421875" style="1" customWidth="1"/>
    <col min="7" max="8" width="27.28125" style="1" customWidth="1"/>
    <col min="9" max="10" width="13.7109375" style="1" customWidth="1"/>
    <col min="11" max="11" width="16.57421875" style="1" customWidth="1"/>
    <col min="12" max="22" width="13.7109375" style="1" customWidth="1"/>
    <col min="23" max="16384" width="9.140625" style="1" customWidth="1"/>
  </cols>
  <sheetData>
    <row r="1" s="3" customFormat="1" ht="15"/>
    <row r="2" s="3" customFormat="1" ht="15">
      <c r="V2" s="74" t="s">
        <v>711</v>
      </c>
    </row>
    <row r="3" s="3" customFormat="1" ht="15"/>
    <row r="4" spans="2:3" s="3" customFormat="1" ht="15">
      <c r="B4" s="3" t="s">
        <v>1</v>
      </c>
      <c r="C4" s="6" t="s">
        <v>2</v>
      </c>
    </row>
    <row r="5" spans="2:3" s="3" customFormat="1" ht="15">
      <c r="B5" s="3" t="s">
        <v>3</v>
      </c>
      <c r="C5" s="299" t="s">
        <v>4</v>
      </c>
    </row>
    <row r="6" s="3" customFormat="1" ht="15">
      <c r="B6" s="3" t="s">
        <v>712</v>
      </c>
    </row>
    <row r="7" s="3" customFormat="1" ht="15"/>
    <row r="8" spans="2:22" s="3" customFormat="1" ht="20.25">
      <c r="B8" s="268" t="s">
        <v>713</v>
      </c>
      <c r="C8" s="268"/>
      <c r="D8" s="268"/>
      <c r="E8" s="268"/>
      <c r="F8" s="268"/>
      <c r="G8" s="268"/>
      <c r="H8" s="268"/>
      <c r="I8" s="268"/>
      <c r="J8" s="268"/>
      <c r="K8" s="268"/>
      <c r="L8" s="268"/>
      <c r="M8" s="268"/>
      <c r="N8" s="268"/>
      <c r="O8" s="268"/>
      <c r="P8" s="268"/>
      <c r="Q8" s="268"/>
      <c r="R8" s="268"/>
      <c r="S8" s="268"/>
      <c r="T8" s="268"/>
      <c r="U8" s="268"/>
      <c r="V8" s="268"/>
    </row>
    <row r="9" s="3" customFormat="1" ht="15.75"/>
    <row r="10" spans="2:22" s="3" customFormat="1" ht="38.25" customHeight="1">
      <c r="B10" s="320" t="s">
        <v>714</v>
      </c>
      <c r="C10" s="321" t="s">
        <v>715</v>
      </c>
      <c r="D10" s="302" t="s">
        <v>716</v>
      </c>
      <c r="E10" s="271" t="s">
        <v>717</v>
      </c>
      <c r="F10" s="271" t="s">
        <v>718</v>
      </c>
      <c r="G10" s="271" t="s">
        <v>719</v>
      </c>
      <c r="H10" s="271" t="s">
        <v>720</v>
      </c>
      <c r="I10" s="271" t="s">
        <v>721</v>
      </c>
      <c r="J10" s="271" t="s">
        <v>722</v>
      </c>
      <c r="K10" s="271" t="s">
        <v>723</v>
      </c>
      <c r="L10" s="271" t="s">
        <v>724</v>
      </c>
      <c r="M10" s="271" t="s">
        <v>725</v>
      </c>
      <c r="N10" s="271" t="s">
        <v>726</v>
      </c>
      <c r="O10" s="253" t="s">
        <v>727</v>
      </c>
      <c r="P10" s="253"/>
      <c r="Q10" s="253"/>
      <c r="R10" s="253"/>
      <c r="S10" s="253"/>
      <c r="T10" s="253"/>
      <c r="U10" s="253"/>
      <c r="V10" s="253"/>
    </row>
    <row r="11" spans="2:22" s="3" customFormat="1" ht="48.75" customHeight="1">
      <c r="B11" s="320"/>
      <c r="C11" s="321"/>
      <c r="D11" s="302"/>
      <c r="E11" s="271"/>
      <c r="F11" s="271"/>
      <c r="G11" s="271"/>
      <c r="H11" s="271"/>
      <c r="I11" s="271"/>
      <c r="J11" s="271"/>
      <c r="K11" s="271"/>
      <c r="L11" s="271"/>
      <c r="M11" s="271"/>
      <c r="N11" s="271"/>
      <c r="O11" s="65" t="s">
        <v>728</v>
      </c>
      <c r="P11" s="65" t="s">
        <v>729</v>
      </c>
      <c r="Q11" s="65" t="s">
        <v>730</v>
      </c>
      <c r="R11" s="65" t="s">
        <v>731</v>
      </c>
      <c r="S11" s="65" t="s">
        <v>732</v>
      </c>
      <c r="T11" s="65" t="s">
        <v>733</v>
      </c>
      <c r="U11" s="65" t="s">
        <v>734</v>
      </c>
      <c r="V11" s="322" t="s">
        <v>735</v>
      </c>
    </row>
    <row r="12" spans="2:22" s="3" customFormat="1" ht="15">
      <c r="B12" s="323" t="s">
        <v>736</v>
      </c>
      <c r="C12" s="324"/>
      <c r="D12" s="324"/>
      <c r="E12" s="324"/>
      <c r="F12" s="324"/>
      <c r="G12" s="324"/>
      <c r="H12" s="324"/>
      <c r="I12" s="324"/>
      <c r="J12" s="324"/>
      <c r="K12" s="324"/>
      <c r="L12" s="324"/>
      <c r="M12" s="324"/>
      <c r="N12" s="324"/>
      <c r="O12" s="324"/>
      <c r="P12" s="324"/>
      <c r="Q12" s="324"/>
      <c r="R12" s="324"/>
      <c r="S12" s="324"/>
      <c r="T12" s="324"/>
      <c r="U12" s="324"/>
      <c r="V12" s="325"/>
    </row>
    <row r="13" spans="2:22" s="3" customFormat="1" ht="15">
      <c r="B13" s="326" t="s">
        <v>737</v>
      </c>
      <c r="C13" s="132"/>
      <c r="D13" s="132"/>
      <c r="E13" s="132"/>
      <c r="F13" s="132"/>
      <c r="G13" s="132"/>
      <c r="H13" s="132"/>
      <c r="I13" s="132"/>
      <c r="J13" s="132"/>
      <c r="K13" s="132"/>
      <c r="L13" s="132"/>
      <c r="M13" s="132"/>
      <c r="N13" s="132"/>
      <c r="O13" s="132"/>
      <c r="P13" s="132"/>
      <c r="Q13" s="132"/>
      <c r="R13" s="132"/>
      <c r="S13" s="132"/>
      <c r="T13" s="132"/>
      <c r="U13" s="132"/>
      <c r="V13" s="242"/>
    </row>
    <row r="14" spans="2:22" s="3" customFormat="1" ht="15">
      <c r="B14" s="326" t="s">
        <v>737</v>
      </c>
      <c r="C14" s="132"/>
      <c r="D14" s="132"/>
      <c r="E14" s="132"/>
      <c r="F14" s="132"/>
      <c r="G14" s="132"/>
      <c r="H14" s="132"/>
      <c r="I14" s="132"/>
      <c r="J14" s="132"/>
      <c r="K14" s="132"/>
      <c r="L14" s="132"/>
      <c r="M14" s="132"/>
      <c r="N14" s="132"/>
      <c r="O14" s="132"/>
      <c r="P14" s="132"/>
      <c r="Q14" s="132"/>
      <c r="R14" s="132"/>
      <c r="S14" s="132"/>
      <c r="T14" s="132"/>
      <c r="U14" s="132"/>
      <c r="V14" s="242"/>
    </row>
    <row r="15" spans="2:22" s="3" customFormat="1" ht="15">
      <c r="B15" s="326" t="s">
        <v>737</v>
      </c>
      <c r="C15" s="132"/>
      <c r="D15" s="132"/>
      <c r="E15" s="132"/>
      <c r="F15" s="132"/>
      <c r="G15" s="132"/>
      <c r="H15" s="132"/>
      <c r="I15" s="132"/>
      <c r="J15" s="132"/>
      <c r="K15" s="132"/>
      <c r="L15" s="132"/>
      <c r="M15" s="132"/>
      <c r="N15" s="132"/>
      <c r="O15" s="132"/>
      <c r="P15" s="132"/>
      <c r="Q15" s="132"/>
      <c r="R15" s="132"/>
      <c r="S15" s="132"/>
      <c r="T15" s="132"/>
      <c r="U15" s="132"/>
      <c r="V15" s="242"/>
    </row>
    <row r="16" spans="2:22" s="3" customFormat="1" ht="15">
      <c r="B16" s="326" t="s">
        <v>737</v>
      </c>
      <c r="C16" s="132"/>
      <c r="D16" s="132"/>
      <c r="E16" s="132"/>
      <c r="F16" s="132"/>
      <c r="G16" s="132"/>
      <c r="H16" s="132"/>
      <c r="I16" s="132"/>
      <c r="J16" s="132"/>
      <c r="K16" s="132"/>
      <c r="L16" s="132"/>
      <c r="M16" s="132"/>
      <c r="N16" s="132"/>
      <c r="O16" s="132"/>
      <c r="P16" s="132"/>
      <c r="Q16" s="132"/>
      <c r="R16" s="132"/>
      <c r="S16" s="132"/>
      <c r="T16" s="132"/>
      <c r="U16" s="132"/>
      <c r="V16" s="242"/>
    </row>
    <row r="17" spans="2:22" s="3" customFormat="1" ht="15">
      <c r="B17" s="326" t="s">
        <v>737</v>
      </c>
      <c r="C17" s="132"/>
      <c r="D17" s="132"/>
      <c r="E17" s="132"/>
      <c r="F17" s="132"/>
      <c r="G17" s="132"/>
      <c r="H17" s="132"/>
      <c r="I17" s="132"/>
      <c r="J17" s="132"/>
      <c r="K17" s="132"/>
      <c r="L17" s="132"/>
      <c r="M17" s="132"/>
      <c r="N17" s="132"/>
      <c r="O17" s="132"/>
      <c r="P17" s="132"/>
      <c r="Q17" s="132"/>
      <c r="R17" s="132"/>
      <c r="S17" s="132"/>
      <c r="T17" s="132"/>
      <c r="U17" s="132"/>
      <c r="V17" s="242"/>
    </row>
    <row r="18" spans="2:22" s="3" customFormat="1" ht="15">
      <c r="B18" s="326" t="s">
        <v>738</v>
      </c>
      <c r="C18" s="132"/>
      <c r="D18" s="132"/>
      <c r="E18" s="132"/>
      <c r="F18" s="132"/>
      <c r="G18" s="132"/>
      <c r="H18" s="132"/>
      <c r="I18" s="132"/>
      <c r="J18" s="132"/>
      <c r="K18" s="132"/>
      <c r="L18" s="132"/>
      <c r="M18" s="132"/>
      <c r="N18" s="132"/>
      <c r="O18" s="132"/>
      <c r="P18" s="132"/>
      <c r="Q18" s="132"/>
      <c r="R18" s="132"/>
      <c r="S18" s="132"/>
      <c r="T18" s="132"/>
      <c r="U18" s="132"/>
      <c r="V18" s="242"/>
    </row>
    <row r="19" spans="2:22" s="3" customFormat="1" ht="15">
      <c r="B19" s="326" t="s">
        <v>737</v>
      </c>
      <c r="C19" s="132"/>
      <c r="D19" s="132"/>
      <c r="E19" s="132"/>
      <c r="F19" s="132"/>
      <c r="G19" s="132"/>
      <c r="H19" s="132"/>
      <c r="I19" s="132"/>
      <c r="J19" s="132"/>
      <c r="K19" s="132"/>
      <c r="L19" s="132"/>
      <c r="M19" s="132"/>
      <c r="N19" s="132"/>
      <c r="O19" s="132"/>
      <c r="P19" s="132"/>
      <c r="Q19" s="132"/>
      <c r="R19" s="132"/>
      <c r="S19" s="132"/>
      <c r="T19" s="132"/>
      <c r="U19" s="132"/>
      <c r="V19" s="242"/>
    </row>
    <row r="20" spans="2:22" s="3" customFormat="1" ht="15">
      <c r="B20" s="326" t="s">
        <v>737</v>
      </c>
      <c r="C20" s="132"/>
      <c r="D20" s="132"/>
      <c r="E20" s="132"/>
      <c r="F20" s="132"/>
      <c r="G20" s="132"/>
      <c r="H20" s="132"/>
      <c r="I20" s="132"/>
      <c r="J20" s="132"/>
      <c r="K20" s="132"/>
      <c r="L20" s="132"/>
      <c r="M20" s="132"/>
      <c r="N20" s="132"/>
      <c r="O20" s="132"/>
      <c r="P20" s="132"/>
      <c r="Q20" s="132"/>
      <c r="R20" s="132"/>
      <c r="S20" s="132"/>
      <c r="T20" s="132"/>
      <c r="U20" s="132"/>
      <c r="V20" s="242"/>
    </row>
    <row r="21" spans="2:22" s="3" customFormat="1" ht="15">
      <c r="B21" s="326" t="s">
        <v>737</v>
      </c>
      <c r="C21" s="132"/>
      <c r="D21" s="132"/>
      <c r="E21" s="132"/>
      <c r="F21" s="132"/>
      <c r="G21" s="132"/>
      <c r="H21" s="132"/>
      <c r="I21" s="132"/>
      <c r="J21" s="132"/>
      <c r="K21" s="132"/>
      <c r="L21" s="132"/>
      <c r="M21" s="132"/>
      <c r="N21" s="132"/>
      <c r="O21" s="132"/>
      <c r="P21" s="132"/>
      <c r="Q21" s="132"/>
      <c r="R21" s="132"/>
      <c r="S21" s="132"/>
      <c r="T21" s="132"/>
      <c r="U21" s="132"/>
      <c r="V21" s="242"/>
    </row>
    <row r="22" spans="2:22" s="3" customFormat="1" ht="15">
      <c r="B22" s="326" t="s">
        <v>737</v>
      </c>
      <c r="C22" s="132"/>
      <c r="D22" s="132"/>
      <c r="E22" s="132"/>
      <c r="F22" s="132"/>
      <c r="G22" s="132"/>
      <c r="H22" s="132"/>
      <c r="I22" s="132"/>
      <c r="J22" s="132"/>
      <c r="K22" s="132"/>
      <c r="L22" s="132"/>
      <c r="M22" s="132"/>
      <c r="N22" s="132"/>
      <c r="O22" s="132"/>
      <c r="P22" s="132"/>
      <c r="Q22" s="132"/>
      <c r="R22" s="132"/>
      <c r="S22" s="132"/>
      <c r="T22" s="132"/>
      <c r="U22" s="132"/>
      <c r="V22" s="242"/>
    </row>
    <row r="23" spans="2:22" s="3" customFormat="1" ht="15">
      <c r="B23" s="326" t="s">
        <v>737</v>
      </c>
      <c r="C23" s="132"/>
      <c r="D23" s="132"/>
      <c r="E23" s="132"/>
      <c r="F23" s="132"/>
      <c r="G23" s="132"/>
      <c r="H23" s="132"/>
      <c r="I23" s="132"/>
      <c r="J23" s="132"/>
      <c r="K23" s="132"/>
      <c r="L23" s="132"/>
      <c r="M23" s="132"/>
      <c r="N23" s="132"/>
      <c r="O23" s="132"/>
      <c r="P23" s="132"/>
      <c r="Q23" s="132"/>
      <c r="R23" s="132"/>
      <c r="S23" s="132"/>
      <c r="T23" s="132"/>
      <c r="U23" s="132"/>
      <c r="V23" s="242"/>
    </row>
    <row r="24" spans="2:22" s="3" customFormat="1" ht="15.75">
      <c r="B24" s="327" t="s">
        <v>739</v>
      </c>
      <c r="C24" s="314"/>
      <c r="D24" s="314"/>
      <c r="E24" s="314"/>
      <c r="F24" s="314"/>
      <c r="G24" s="314"/>
      <c r="H24" s="314"/>
      <c r="I24" s="314"/>
      <c r="J24" s="314"/>
      <c r="K24" s="314"/>
      <c r="L24" s="314"/>
      <c r="M24" s="314"/>
      <c r="N24" s="314"/>
      <c r="O24" s="314"/>
      <c r="P24" s="314"/>
      <c r="Q24" s="314"/>
      <c r="R24" s="314"/>
      <c r="S24" s="314"/>
      <c r="T24" s="314"/>
      <c r="U24" s="314"/>
      <c r="V24" s="228"/>
    </row>
    <row r="25" spans="2:3" s="3" customFormat="1" ht="15.75">
      <c r="B25" s="328" t="s">
        <v>740</v>
      </c>
      <c r="C25" s="329"/>
    </row>
    <row r="26" spans="2:3" s="3" customFormat="1" ht="15.75">
      <c r="B26" s="330" t="s">
        <v>741</v>
      </c>
      <c r="C26" s="331"/>
    </row>
    <row r="27" s="3" customFormat="1" ht="15"/>
    <row r="28" s="3" customFormat="1" ht="15">
      <c r="B28" s="3" t="s">
        <v>742</v>
      </c>
    </row>
    <row r="29" s="3" customFormat="1" ht="15">
      <c r="B29" s="3" t="s">
        <v>743</v>
      </c>
    </row>
    <row r="30" s="3" customFormat="1" ht="15"/>
    <row r="31" s="3" customFormat="1" ht="15">
      <c r="B31" s="3" t="s">
        <v>744</v>
      </c>
    </row>
    <row r="32" s="3" customFormat="1" ht="15"/>
    <row r="33" spans="2:7" s="3" customFormat="1" ht="15" customHeight="1">
      <c r="B33" s="332">
        <f>'Биланс успеха'!B89</f>
        <v>0</v>
      </c>
      <c r="C33" s="332"/>
      <c r="E33" s="151"/>
      <c r="F33" s="151"/>
      <c r="G33" s="254" t="s">
        <v>745</v>
      </c>
    </row>
    <row r="34" s="3" customFormat="1" ht="15">
      <c r="D34" s="151" t="s">
        <v>111</v>
      </c>
    </row>
    <row r="35" ht="15"/>
    <row r="36" ht="15"/>
    <row r="37" ht="15"/>
  </sheetData>
  <sheetProtection selectLockedCells="1" selectUnlockedCells="1"/>
  <mergeCells count="16">
    <mergeCell ref="B8:V8"/>
    <mergeCell ref="B10:B11"/>
    <mergeCell ref="C10:C11"/>
    <mergeCell ref="D10:D11"/>
    <mergeCell ref="E10:E11"/>
    <mergeCell ref="F10:F11"/>
    <mergeCell ref="G10:G11"/>
    <mergeCell ref="H10:H11"/>
    <mergeCell ref="I10:I11"/>
    <mergeCell ref="J10:J11"/>
    <mergeCell ref="K10:K11"/>
    <mergeCell ref="L10:L11"/>
    <mergeCell ref="M10:M11"/>
    <mergeCell ref="N10:N11"/>
    <mergeCell ref="O10:V10"/>
    <mergeCell ref="B33:C33"/>
  </mergeCells>
  <printOptions/>
  <pageMargins left="0.25" right="0.25" top="0.75" bottom="0.75" header="0.5118055555555555" footer="0.5118055555555555"/>
  <pageSetup fitToHeight="1" fitToWidth="1" horizontalDpi="300" verticalDpi="300" orientation="landscape"/>
</worksheet>
</file>

<file path=xl/worksheets/sheet11.xml><?xml version="1.0" encoding="utf-8"?>
<worksheet xmlns="http://schemas.openxmlformats.org/spreadsheetml/2006/main" xmlns:r="http://schemas.openxmlformats.org/officeDocument/2006/relationships">
  <sheetPr>
    <tabColor indexed="21"/>
  </sheetPr>
  <dimension ref="B1:J70"/>
  <sheetViews>
    <sheetView zoomScale="55" zoomScaleNormal="55" workbookViewId="0" topLeftCell="A1">
      <pane ySplit="10" topLeftCell="A11" activePane="bottomLeft" state="frozen"/>
      <selection pane="topLeft" activeCell="A1" sqref="A1"/>
      <selection pane="bottomLeft" activeCell="F34" sqref="F34"/>
    </sheetView>
  </sheetViews>
  <sheetFormatPr defaultColWidth="8.00390625" defaultRowHeight="12.75"/>
  <cols>
    <col min="1" max="1" width="9.140625" style="1" customWidth="1"/>
    <col min="2" max="2" width="21.7109375" style="1" customWidth="1"/>
    <col min="3" max="3" width="28.7109375" style="333" customWidth="1"/>
    <col min="4" max="4" width="60.57421875" style="1" customWidth="1"/>
    <col min="5" max="6" width="50.7109375" style="1" customWidth="1"/>
    <col min="7" max="16384" width="9.140625" style="1" customWidth="1"/>
  </cols>
  <sheetData>
    <row r="1" s="3" customFormat="1" ht="15">
      <c r="C1" s="9"/>
    </row>
    <row r="2" spans="2:3" s="3" customFormat="1" ht="15.75">
      <c r="B2" s="7" t="s">
        <v>1</v>
      </c>
      <c r="C2" s="3" t="s">
        <v>2</v>
      </c>
    </row>
    <row r="3" spans="2:6" s="3" customFormat="1" ht="15.75">
      <c r="B3" s="7" t="s">
        <v>3</v>
      </c>
      <c r="C3" s="9" t="s">
        <v>4</v>
      </c>
      <c r="F3" s="126" t="s">
        <v>746</v>
      </c>
    </row>
    <row r="4" spans="2:3" s="3" customFormat="1" ht="15.75">
      <c r="B4" s="7"/>
      <c r="C4" s="334"/>
    </row>
    <row r="5" spans="2:3" s="3" customFormat="1" ht="15.75">
      <c r="B5" s="7"/>
      <c r="C5" s="334"/>
    </row>
    <row r="6" s="3" customFormat="1" ht="15">
      <c r="C6" s="9"/>
    </row>
    <row r="7" spans="2:10" s="3" customFormat="1" ht="15.75">
      <c r="B7" s="12" t="s">
        <v>747</v>
      </c>
      <c r="C7" s="12"/>
      <c r="D7" s="12"/>
      <c r="E7" s="12"/>
      <c r="F7" s="12"/>
      <c r="G7" s="7"/>
      <c r="H7" s="7"/>
      <c r="I7" s="7"/>
      <c r="J7" s="7"/>
    </row>
    <row r="8" s="3" customFormat="1" ht="26.25" customHeight="1">
      <c r="C8" s="9"/>
    </row>
    <row r="9" spans="2:6" s="3" customFormat="1" ht="57.75" customHeight="1">
      <c r="B9" s="28" t="s">
        <v>748</v>
      </c>
      <c r="C9" s="335" t="s">
        <v>115</v>
      </c>
      <c r="D9" s="28" t="s">
        <v>749</v>
      </c>
      <c r="E9" s="28" t="s">
        <v>750</v>
      </c>
      <c r="F9" s="28" t="s">
        <v>751</v>
      </c>
    </row>
    <row r="10" spans="2:10" s="336" customFormat="1" ht="11.25">
      <c r="B10" s="337">
        <v>1</v>
      </c>
      <c r="C10" s="338">
        <v>2</v>
      </c>
      <c r="D10" s="337">
        <v>3</v>
      </c>
      <c r="E10" s="337">
        <v>4</v>
      </c>
      <c r="F10" s="337">
        <v>6</v>
      </c>
      <c r="G10" s="339"/>
      <c r="H10" s="339"/>
      <c r="I10" s="339"/>
      <c r="J10" s="339"/>
    </row>
    <row r="11" spans="2:6" s="3" customFormat="1" ht="24.75" customHeight="1">
      <c r="B11" s="340">
        <v>43465</v>
      </c>
      <c r="C11" s="96" t="s">
        <v>304</v>
      </c>
      <c r="D11" s="132" t="s">
        <v>752</v>
      </c>
      <c r="E11" s="205" t="s">
        <v>753</v>
      </c>
      <c r="F11" s="341">
        <v>61952.71</v>
      </c>
    </row>
    <row r="12" spans="2:10" s="120" customFormat="1" ht="24.75" customHeight="1">
      <c r="B12" s="340"/>
      <c r="C12" s="96" t="s">
        <v>304</v>
      </c>
      <c r="D12" s="132" t="s">
        <v>754</v>
      </c>
      <c r="E12" s="205" t="s">
        <v>753</v>
      </c>
      <c r="F12" s="341">
        <v>1175625.03</v>
      </c>
      <c r="G12" s="121"/>
      <c r="H12" s="121"/>
      <c r="I12" s="121"/>
      <c r="J12" s="121"/>
    </row>
    <row r="13" spans="2:10" s="120" customFormat="1" ht="24.75" customHeight="1">
      <c r="B13" s="340"/>
      <c r="C13" s="96" t="s">
        <v>304</v>
      </c>
      <c r="D13" s="132" t="s">
        <v>755</v>
      </c>
      <c r="E13" s="205" t="s">
        <v>753</v>
      </c>
      <c r="F13" s="341">
        <v>0</v>
      </c>
      <c r="G13" s="121"/>
      <c r="H13" s="121"/>
      <c r="I13" s="121"/>
      <c r="J13" s="121"/>
    </row>
    <row r="14" spans="2:6" s="120" customFormat="1" ht="24.75" customHeight="1">
      <c r="B14" s="340"/>
      <c r="C14" s="96" t="s">
        <v>304</v>
      </c>
      <c r="D14" s="132" t="s">
        <v>756</v>
      </c>
      <c r="E14" s="205" t="s">
        <v>757</v>
      </c>
      <c r="F14" s="341">
        <v>0</v>
      </c>
    </row>
    <row r="15" spans="2:6" s="120" customFormat="1" ht="24.75" customHeight="1">
      <c r="B15" s="340"/>
      <c r="C15" s="96" t="s">
        <v>304</v>
      </c>
      <c r="D15" s="132" t="s">
        <v>758</v>
      </c>
      <c r="E15" s="205" t="s">
        <v>759</v>
      </c>
      <c r="F15" s="341">
        <v>5878.62</v>
      </c>
    </row>
    <row r="16" spans="2:6" s="120" customFormat="1" ht="24.75" customHeight="1">
      <c r="B16" s="340"/>
      <c r="C16" s="96" t="s">
        <v>304</v>
      </c>
      <c r="D16" s="132" t="s">
        <v>760</v>
      </c>
      <c r="E16" s="205" t="s">
        <v>759</v>
      </c>
      <c r="F16" s="341">
        <v>468076.43</v>
      </c>
    </row>
    <row r="17" spans="2:6" s="120" customFormat="1" ht="24.75" customHeight="1">
      <c r="B17" s="340"/>
      <c r="C17" s="96" t="s">
        <v>304</v>
      </c>
      <c r="D17" s="132" t="s">
        <v>761</v>
      </c>
      <c r="E17" s="205" t="s">
        <v>762</v>
      </c>
      <c r="F17" s="341">
        <v>2501.01</v>
      </c>
    </row>
    <row r="18" spans="2:6" s="120" customFormat="1" ht="24.75" customHeight="1">
      <c r="B18" s="340"/>
      <c r="C18" s="96" t="s">
        <v>304</v>
      </c>
      <c r="D18" s="132" t="s">
        <v>763</v>
      </c>
      <c r="E18" s="205" t="s">
        <v>764</v>
      </c>
      <c r="F18" s="341">
        <v>0</v>
      </c>
    </row>
    <row r="19" spans="2:6" s="120" customFormat="1" ht="24.75" customHeight="1">
      <c r="B19" s="340"/>
      <c r="C19" s="96" t="s">
        <v>304</v>
      </c>
      <c r="D19" s="132" t="s">
        <v>765</v>
      </c>
      <c r="E19" s="132"/>
      <c r="F19" s="341">
        <v>0</v>
      </c>
    </row>
    <row r="20" spans="2:6" s="120" customFormat="1" ht="24.75" customHeight="1">
      <c r="B20" s="340"/>
      <c r="C20" s="96" t="s">
        <v>304</v>
      </c>
      <c r="D20" s="132" t="s">
        <v>766</v>
      </c>
      <c r="E20" s="132"/>
      <c r="F20" s="341">
        <v>6857</v>
      </c>
    </row>
    <row r="21" spans="2:6" s="120" customFormat="1" ht="24.75" customHeight="1">
      <c r="B21" s="340"/>
      <c r="C21" s="102" t="s">
        <v>767</v>
      </c>
      <c r="D21" s="342"/>
      <c r="E21" s="342"/>
      <c r="F21" s="343">
        <f>SUM(F11:F20)</f>
        <v>1720890.7999999998</v>
      </c>
    </row>
    <row r="22" spans="2:6" s="120" customFormat="1" ht="24.75" customHeight="1">
      <c r="B22" s="310" t="s">
        <v>768</v>
      </c>
      <c r="C22" s="96" t="s">
        <v>304</v>
      </c>
      <c r="D22" s="132" t="s">
        <v>752</v>
      </c>
      <c r="E22" s="205" t="s">
        <v>753</v>
      </c>
      <c r="F22" s="344">
        <v>78303</v>
      </c>
    </row>
    <row r="23" spans="2:6" s="120" customFormat="1" ht="24.75" customHeight="1">
      <c r="B23" s="310"/>
      <c r="C23" s="96" t="s">
        <v>304</v>
      </c>
      <c r="D23" s="132" t="s">
        <v>754</v>
      </c>
      <c r="E23" s="205" t="s">
        <v>753</v>
      </c>
      <c r="F23" s="344">
        <v>543738.63</v>
      </c>
    </row>
    <row r="24" spans="2:6" s="120" customFormat="1" ht="24.75" customHeight="1">
      <c r="B24" s="310"/>
      <c r="C24" s="96" t="s">
        <v>304</v>
      </c>
      <c r="D24" s="132" t="s">
        <v>755</v>
      </c>
      <c r="E24" s="205" t="s">
        <v>753</v>
      </c>
      <c r="F24" s="344">
        <v>0</v>
      </c>
    </row>
    <row r="25" spans="2:6" s="120" customFormat="1" ht="24.75" customHeight="1">
      <c r="B25" s="310"/>
      <c r="C25" s="96" t="s">
        <v>304</v>
      </c>
      <c r="D25" s="132" t="s">
        <v>756</v>
      </c>
      <c r="E25" s="205" t="s">
        <v>757</v>
      </c>
      <c r="F25" s="344">
        <v>0</v>
      </c>
    </row>
    <row r="26" spans="2:6" s="120" customFormat="1" ht="24.75" customHeight="1">
      <c r="B26" s="310"/>
      <c r="C26" s="96" t="s">
        <v>304</v>
      </c>
      <c r="D26" s="132" t="s">
        <v>758</v>
      </c>
      <c r="E26" s="205" t="s">
        <v>759</v>
      </c>
      <c r="F26" s="344">
        <v>10712.62</v>
      </c>
    </row>
    <row r="27" spans="2:6" s="120" customFormat="1" ht="24.75" customHeight="1">
      <c r="B27" s="310"/>
      <c r="C27" s="96" t="s">
        <v>304</v>
      </c>
      <c r="D27" s="132" t="s">
        <v>760</v>
      </c>
      <c r="E27" s="205" t="s">
        <v>759</v>
      </c>
      <c r="F27" s="344">
        <v>412085.78</v>
      </c>
    </row>
    <row r="28" spans="2:6" s="120" customFormat="1" ht="24.75" customHeight="1">
      <c r="B28" s="310"/>
      <c r="C28" s="96" t="s">
        <v>304</v>
      </c>
      <c r="D28" s="132" t="s">
        <v>761</v>
      </c>
      <c r="E28" s="205" t="s">
        <v>762</v>
      </c>
      <c r="F28" s="344">
        <v>3939.01</v>
      </c>
    </row>
    <row r="29" spans="2:6" s="120" customFormat="1" ht="24.75" customHeight="1">
      <c r="B29" s="310"/>
      <c r="C29" s="96" t="s">
        <v>304</v>
      </c>
      <c r="D29" s="132" t="s">
        <v>763</v>
      </c>
      <c r="E29" s="205" t="s">
        <v>764</v>
      </c>
      <c r="F29" s="344">
        <v>0</v>
      </c>
    </row>
    <row r="30" spans="2:6" s="120" customFormat="1" ht="24.75" customHeight="1">
      <c r="B30" s="310"/>
      <c r="C30" s="96" t="s">
        <v>304</v>
      </c>
      <c r="D30" s="132" t="s">
        <v>765</v>
      </c>
      <c r="E30" s="132"/>
      <c r="F30" s="344">
        <v>449152</v>
      </c>
    </row>
    <row r="31" spans="2:6" s="120" customFormat="1" ht="24.75" customHeight="1">
      <c r="B31" s="310"/>
      <c r="C31" s="96" t="s">
        <v>304</v>
      </c>
      <c r="D31" s="132" t="s">
        <v>769</v>
      </c>
      <c r="E31" s="132"/>
      <c r="F31" s="344">
        <v>0</v>
      </c>
    </row>
    <row r="32" spans="2:6" s="120" customFormat="1" ht="24.75" customHeight="1">
      <c r="B32" s="310"/>
      <c r="C32" s="96" t="s">
        <v>304</v>
      </c>
      <c r="D32" s="132" t="s">
        <v>766</v>
      </c>
      <c r="E32" s="132"/>
      <c r="F32" s="344">
        <v>23111.97</v>
      </c>
    </row>
    <row r="33" spans="2:6" s="120" customFormat="1" ht="24.75" customHeight="1">
      <c r="B33" s="132"/>
      <c r="C33" s="102" t="s">
        <v>767</v>
      </c>
      <c r="D33" s="345"/>
      <c r="E33" s="345"/>
      <c r="F33" s="343">
        <f>SUM(F22:F32)</f>
        <v>1521043.01</v>
      </c>
    </row>
    <row r="34" spans="2:6" s="120" customFormat="1" ht="24.75" customHeight="1">
      <c r="B34" s="340" t="s">
        <v>770</v>
      </c>
      <c r="C34" s="96" t="s">
        <v>304</v>
      </c>
      <c r="D34" s="132" t="s">
        <v>752</v>
      </c>
      <c r="E34" s="205" t="s">
        <v>753</v>
      </c>
      <c r="F34" s="344"/>
    </row>
    <row r="35" spans="2:6" s="120" customFormat="1" ht="24.75" customHeight="1">
      <c r="B35" s="340"/>
      <c r="C35" s="96" t="s">
        <v>304</v>
      </c>
      <c r="D35" s="132" t="s">
        <v>754</v>
      </c>
      <c r="E35" s="205" t="s">
        <v>753</v>
      </c>
      <c r="F35" s="344"/>
    </row>
    <row r="36" spans="2:6" s="120" customFormat="1" ht="24.75" customHeight="1">
      <c r="B36" s="340"/>
      <c r="C36" s="96" t="s">
        <v>304</v>
      </c>
      <c r="D36" s="132" t="s">
        <v>755</v>
      </c>
      <c r="E36" s="205" t="s">
        <v>753</v>
      </c>
      <c r="F36" s="344"/>
    </row>
    <row r="37" spans="2:6" s="120" customFormat="1" ht="24.75" customHeight="1">
      <c r="B37" s="340"/>
      <c r="C37" s="96" t="s">
        <v>304</v>
      </c>
      <c r="D37" s="132" t="s">
        <v>756</v>
      </c>
      <c r="E37" s="205" t="s">
        <v>771</v>
      </c>
      <c r="F37" s="344"/>
    </row>
    <row r="38" spans="2:6" s="120" customFormat="1" ht="24.75" customHeight="1">
      <c r="B38" s="340"/>
      <c r="C38" s="96" t="s">
        <v>304</v>
      </c>
      <c r="D38" s="132" t="s">
        <v>758</v>
      </c>
      <c r="E38" s="205" t="s">
        <v>759</v>
      </c>
      <c r="F38" s="344"/>
    </row>
    <row r="39" spans="2:6" s="120" customFormat="1" ht="24.75" customHeight="1">
      <c r="B39" s="340"/>
      <c r="C39" s="96" t="s">
        <v>304</v>
      </c>
      <c r="D39" s="132" t="s">
        <v>760</v>
      </c>
      <c r="E39" s="205" t="s">
        <v>759</v>
      </c>
      <c r="F39" s="344"/>
    </row>
    <row r="40" spans="2:6" s="120" customFormat="1" ht="24.75" customHeight="1">
      <c r="B40" s="340"/>
      <c r="C40" s="96" t="s">
        <v>304</v>
      </c>
      <c r="D40" s="132" t="s">
        <v>761</v>
      </c>
      <c r="E40" s="205" t="s">
        <v>762</v>
      </c>
      <c r="F40" s="344"/>
    </row>
    <row r="41" spans="2:6" s="120" customFormat="1" ht="24.75" customHeight="1">
      <c r="B41" s="340"/>
      <c r="C41" s="96" t="s">
        <v>304</v>
      </c>
      <c r="D41" s="132" t="s">
        <v>763</v>
      </c>
      <c r="E41" s="205" t="s">
        <v>764</v>
      </c>
      <c r="F41" s="344"/>
    </row>
    <row r="42" spans="2:6" s="120" customFormat="1" ht="24.75" customHeight="1">
      <c r="B42" s="340"/>
      <c r="C42" s="96" t="s">
        <v>304</v>
      </c>
      <c r="D42" s="132" t="s">
        <v>765</v>
      </c>
      <c r="E42" s="132"/>
      <c r="F42" s="344"/>
    </row>
    <row r="43" spans="2:6" s="120" customFormat="1" ht="24.75" customHeight="1">
      <c r="B43" s="340"/>
      <c r="C43" s="96" t="s">
        <v>304</v>
      </c>
      <c r="D43" s="132" t="s">
        <v>766</v>
      </c>
      <c r="E43" s="132"/>
      <c r="F43" s="344"/>
    </row>
    <row r="44" spans="2:6" s="120" customFormat="1" ht="24.75" customHeight="1">
      <c r="B44" s="340"/>
      <c r="C44" s="102" t="s">
        <v>767</v>
      </c>
      <c r="D44" s="342"/>
      <c r="E44" s="342"/>
      <c r="F44" s="346">
        <f>SUM(F34:F43)</f>
        <v>0</v>
      </c>
    </row>
    <row r="45" spans="2:6" s="120" customFormat="1" ht="24.75" customHeight="1">
      <c r="B45" s="340" t="s">
        <v>772</v>
      </c>
      <c r="C45" s="96" t="s">
        <v>304</v>
      </c>
      <c r="D45" s="132" t="s">
        <v>752</v>
      </c>
      <c r="E45" s="205" t="s">
        <v>753</v>
      </c>
      <c r="F45" s="344"/>
    </row>
    <row r="46" spans="2:6" s="120" customFormat="1" ht="24.75" customHeight="1">
      <c r="B46" s="340"/>
      <c r="C46" s="96" t="s">
        <v>304</v>
      </c>
      <c r="D46" s="132" t="s">
        <v>754</v>
      </c>
      <c r="E46" s="205" t="s">
        <v>753</v>
      </c>
      <c r="F46" s="344"/>
    </row>
    <row r="47" spans="2:6" s="120" customFormat="1" ht="24.75" customHeight="1">
      <c r="B47" s="340"/>
      <c r="C47" s="96" t="s">
        <v>304</v>
      </c>
      <c r="D47" s="132" t="s">
        <v>755</v>
      </c>
      <c r="E47" s="205" t="s">
        <v>753</v>
      </c>
      <c r="F47" s="344"/>
    </row>
    <row r="48" spans="2:6" s="120" customFormat="1" ht="24.75" customHeight="1">
      <c r="B48" s="340"/>
      <c r="C48" s="96" t="s">
        <v>304</v>
      </c>
      <c r="D48" s="132" t="s">
        <v>756</v>
      </c>
      <c r="E48" s="205" t="s">
        <v>771</v>
      </c>
      <c r="F48" s="344"/>
    </row>
    <row r="49" spans="2:6" s="120" customFormat="1" ht="24.75" customHeight="1">
      <c r="B49" s="340"/>
      <c r="C49" s="96" t="s">
        <v>304</v>
      </c>
      <c r="D49" s="132" t="s">
        <v>758</v>
      </c>
      <c r="E49" s="205" t="s">
        <v>759</v>
      </c>
      <c r="F49" s="344"/>
    </row>
    <row r="50" spans="2:6" s="120" customFormat="1" ht="24.75" customHeight="1">
      <c r="B50" s="340"/>
      <c r="C50" s="96" t="s">
        <v>304</v>
      </c>
      <c r="D50" s="132" t="s">
        <v>760</v>
      </c>
      <c r="E50" s="205" t="s">
        <v>759</v>
      </c>
      <c r="F50" s="344"/>
    </row>
    <row r="51" spans="2:6" s="120" customFormat="1" ht="24.75" customHeight="1">
      <c r="B51" s="340"/>
      <c r="C51" s="96" t="s">
        <v>304</v>
      </c>
      <c r="D51" s="132" t="s">
        <v>761</v>
      </c>
      <c r="E51" s="205" t="s">
        <v>762</v>
      </c>
      <c r="F51" s="344"/>
    </row>
    <row r="52" spans="2:6" s="120" customFormat="1" ht="24.75" customHeight="1">
      <c r="B52" s="340"/>
      <c r="C52" s="96" t="s">
        <v>304</v>
      </c>
      <c r="D52" s="132" t="s">
        <v>763</v>
      </c>
      <c r="E52" s="205" t="s">
        <v>764</v>
      </c>
      <c r="F52" s="344"/>
    </row>
    <row r="53" spans="2:6" s="120" customFormat="1" ht="24.75" customHeight="1">
      <c r="B53" s="340"/>
      <c r="C53" s="96" t="s">
        <v>304</v>
      </c>
      <c r="D53" s="132" t="s">
        <v>765</v>
      </c>
      <c r="E53" s="205"/>
      <c r="F53" s="344"/>
    </row>
    <row r="54" spans="2:6" s="120" customFormat="1" ht="24.75" customHeight="1">
      <c r="B54" s="340"/>
      <c r="C54" s="96" t="s">
        <v>304</v>
      </c>
      <c r="D54" s="132" t="s">
        <v>766</v>
      </c>
      <c r="E54" s="132"/>
      <c r="F54" s="344"/>
    </row>
    <row r="55" spans="2:6" s="120" customFormat="1" ht="24.75" customHeight="1">
      <c r="B55" s="340"/>
      <c r="C55" s="102" t="s">
        <v>767</v>
      </c>
      <c r="D55" s="342"/>
      <c r="E55" s="342"/>
      <c r="F55" s="346">
        <f>SUM(F45:F54)</f>
        <v>0</v>
      </c>
    </row>
    <row r="56" spans="2:6" s="3" customFormat="1" ht="24.75" customHeight="1">
      <c r="B56" s="340">
        <v>43830</v>
      </c>
      <c r="C56" s="96" t="s">
        <v>304</v>
      </c>
      <c r="D56" s="132" t="s">
        <v>752</v>
      </c>
      <c r="E56" s="205" t="s">
        <v>753</v>
      </c>
      <c r="F56" s="341"/>
    </row>
    <row r="57" spans="2:10" s="120" customFormat="1" ht="24.75" customHeight="1">
      <c r="B57" s="340"/>
      <c r="C57" s="96" t="s">
        <v>304</v>
      </c>
      <c r="D57" s="132" t="s">
        <v>754</v>
      </c>
      <c r="E57" s="205" t="s">
        <v>753</v>
      </c>
      <c r="F57" s="341"/>
      <c r="G57" s="121"/>
      <c r="H57" s="121"/>
      <c r="I57" s="121"/>
      <c r="J57" s="121"/>
    </row>
    <row r="58" spans="2:10" s="120" customFormat="1" ht="24.75" customHeight="1">
      <c r="B58" s="340"/>
      <c r="C58" s="96" t="s">
        <v>304</v>
      </c>
      <c r="D58" s="132" t="s">
        <v>755</v>
      </c>
      <c r="E58" s="205" t="s">
        <v>753</v>
      </c>
      <c r="F58" s="341"/>
      <c r="G58" s="121"/>
      <c r="H58" s="121"/>
      <c r="I58" s="121"/>
      <c r="J58" s="121"/>
    </row>
    <row r="59" spans="2:6" s="120" customFormat="1" ht="24.75" customHeight="1">
      <c r="B59" s="340"/>
      <c r="C59" s="96" t="s">
        <v>304</v>
      </c>
      <c r="D59" s="132" t="s">
        <v>756</v>
      </c>
      <c r="E59" s="205" t="s">
        <v>771</v>
      </c>
      <c r="F59" s="341"/>
    </row>
    <row r="60" spans="2:6" s="120" customFormat="1" ht="24.75" customHeight="1">
      <c r="B60" s="340"/>
      <c r="C60" s="96" t="s">
        <v>304</v>
      </c>
      <c r="D60" s="132" t="s">
        <v>758</v>
      </c>
      <c r="E60" s="205" t="s">
        <v>759</v>
      </c>
      <c r="F60" s="341"/>
    </row>
    <row r="61" spans="2:6" s="120" customFormat="1" ht="24.75" customHeight="1">
      <c r="B61" s="340"/>
      <c r="C61" s="96" t="s">
        <v>304</v>
      </c>
      <c r="D61" s="132" t="s">
        <v>760</v>
      </c>
      <c r="E61" s="205" t="s">
        <v>759</v>
      </c>
      <c r="F61" s="341"/>
    </row>
    <row r="62" spans="2:6" s="120" customFormat="1" ht="24.75" customHeight="1">
      <c r="B62" s="340"/>
      <c r="C62" s="96" t="s">
        <v>304</v>
      </c>
      <c r="D62" s="132" t="s">
        <v>761</v>
      </c>
      <c r="E62" s="205" t="s">
        <v>762</v>
      </c>
      <c r="F62" s="341"/>
    </row>
    <row r="63" spans="2:6" s="120" customFormat="1" ht="24.75" customHeight="1">
      <c r="B63" s="340"/>
      <c r="C63" s="96" t="s">
        <v>304</v>
      </c>
      <c r="D63" s="132" t="s">
        <v>763</v>
      </c>
      <c r="E63" s="205" t="s">
        <v>764</v>
      </c>
      <c r="F63" s="341"/>
    </row>
    <row r="64" spans="2:6" s="120" customFormat="1" ht="24.75" customHeight="1">
      <c r="B64" s="340"/>
      <c r="C64" s="96" t="s">
        <v>304</v>
      </c>
      <c r="D64" s="132" t="s">
        <v>765</v>
      </c>
      <c r="E64" s="205"/>
      <c r="F64" s="341"/>
    </row>
    <row r="65" spans="2:6" s="120" customFormat="1" ht="24.75" customHeight="1">
      <c r="B65" s="340"/>
      <c r="C65" s="96" t="s">
        <v>304</v>
      </c>
      <c r="D65" s="132" t="s">
        <v>766</v>
      </c>
      <c r="E65" s="132"/>
      <c r="F65" s="341"/>
    </row>
    <row r="66" spans="2:6" s="120" customFormat="1" ht="24.75" customHeight="1">
      <c r="B66" s="340"/>
      <c r="C66" s="102" t="s">
        <v>767</v>
      </c>
      <c r="D66" s="342"/>
      <c r="E66" s="342"/>
      <c r="F66" s="343">
        <f>SUM(F56:F65)</f>
        <v>0</v>
      </c>
    </row>
    <row r="67" s="3" customFormat="1" ht="15">
      <c r="C67" s="9"/>
    </row>
    <row r="68" s="3" customFormat="1" ht="15">
      <c r="B68" s="3">
        <f>'Биланс успеха'!B89</f>
        <v>0</v>
      </c>
    </row>
    <row r="69" spans="3:5" s="3" customFormat="1" ht="15">
      <c r="C69" s="9"/>
      <c r="E69" s="151"/>
    </row>
    <row r="70" spans="3:8" s="3" customFormat="1" ht="15">
      <c r="C70" s="9"/>
      <c r="D70" s="151" t="s">
        <v>111</v>
      </c>
      <c r="F70" s="3" t="s">
        <v>110</v>
      </c>
      <c r="G70" s="319"/>
      <c r="H70" s="318"/>
    </row>
    <row r="71" ht="15"/>
    <row r="72" ht="15"/>
    <row r="73" ht="15"/>
  </sheetData>
  <sheetProtection selectLockedCells="1" selectUnlockedCells="1"/>
  <mergeCells count="7">
    <mergeCell ref="B7:F7"/>
    <mergeCell ref="B11:B21"/>
    <mergeCell ref="B22:B32"/>
    <mergeCell ref="D33:E33"/>
    <mergeCell ref="B34:B44"/>
    <mergeCell ref="B45:B55"/>
    <mergeCell ref="B56:B66"/>
  </mergeCells>
  <printOptions/>
  <pageMargins left="0.25" right="0.25" top="0.75" bottom="0.75" header="0.5118055555555555" footer="0.5118055555555555"/>
  <pageSetup horizontalDpi="300" verticalDpi="300" orientation="portrait" scale="35"/>
</worksheet>
</file>

<file path=xl/worksheets/sheet12.xml><?xml version="1.0" encoding="utf-8"?>
<worksheet xmlns="http://schemas.openxmlformats.org/spreadsheetml/2006/main" xmlns:r="http://schemas.openxmlformats.org/officeDocument/2006/relationships">
  <sheetPr>
    <tabColor indexed="21"/>
  </sheetPr>
  <dimension ref="A1:M56"/>
  <sheetViews>
    <sheetView workbookViewId="0" topLeftCell="A13">
      <selection activeCell="A3" sqref="A3"/>
    </sheetView>
  </sheetViews>
  <sheetFormatPr defaultColWidth="8.00390625" defaultRowHeight="12.75"/>
  <cols>
    <col min="1" max="1" width="6.57421875" style="0" customWidth="1"/>
    <col min="2" max="2" width="26.7109375" style="0" customWidth="1"/>
    <col min="3" max="3" width="9.28125" style="0" customWidth="1"/>
    <col min="4" max="4" width="14.7109375" style="0" customWidth="1"/>
    <col min="5" max="5" width="10.00390625" style="0" customWidth="1"/>
    <col min="6" max="6" width="14.421875" style="0" customWidth="1"/>
    <col min="7" max="7" width="11.28125" style="0" customWidth="1"/>
    <col min="8" max="8" width="14.57421875" style="0" customWidth="1"/>
    <col min="9" max="9" width="12.7109375" style="0" customWidth="1"/>
    <col min="10" max="10" width="15.57421875" style="0" customWidth="1"/>
    <col min="11" max="11" width="13.7109375" style="0" customWidth="1"/>
    <col min="12" max="12" width="14.28125" style="0" customWidth="1"/>
    <col min="13" max="17" width="13.7109375" style="0" customWidth="1"/>
    <col min="18" max="16384" width="9.00390625" style="0" customWidth="1"/>
  </cols>
  <sheetData>
    <row r="1" spans="2:12" s="347" customFormat="1" ht="15.75">
      <c r="B1" s="7" t="s">
        <v>1</v>
      </c>
      <c r="C1" s="3" t="s">
        <v>2</v>
      </c>
      <c r="L1" s="348" t="s">
        <v>773</v>
      </c>
    </row>
    <row r="2" spans="2:3" s="347" customFormat="1" ht="15.75">
      <c r="B2" s="7" t="s">
        <v>3</v>
      </c>
      <c r="C2" s="9" t="s">
        <v>4</v>
      </c>
    </row>
    <row r="3" spans="1:12" s="347" customFormat="1" ht="15.75" customHeight="1">
      <c r="A3" s="349" t="s">
        <v>774</v>
      </c>
      <c r="B3" s="349"/>
      <c r="C3" s="349"/>
      <c r="D3" s="349"/>
      <c r="E3" s="349"/>
      <c r="F3" s="349"/>
      <c r="G3" s="349"/>
      <c r="H3" s="349"/>
      <c r="I3" s="349"/>
      <c r="J3" s="349"/>
      <c r="K3" s="349"/>
      <c r="L3" s="349"/>
    </row>
    <row r="4" s="347" customFormat="1" ht="15"/>
    <row r="5" s="347" customFormat="1" ht="15.75">
      <c r="G5" s="350" t="s">
        <v>775</v>
      </c>
    </row>
    <row r="6" spans="1:12" s="347" customFormat="1" ht="94.5" customHeight="1">
      <c r="A6" s="136" t="s">
        <v>688</v>
      </c>
      <c r="B6" s="351" t="s">
        <v>776</v>
      </c>
      <c r="C6" s="351"/>
      <c r="D6" s="351"/>
      <c r="E6" s="351"/>
      <c r="F6" s="351"/>
      <c r="G6" s="351"/>
      <c r="H6" s="352" t="s">
        <v>777</v>
      </c>
      <c r="I6" s="353" t="s">
        <v>778</v>
      </c>
      <c r="J6" s="353" t="s">
        <v>779</v>
      </c>
      <c r="K6" s="353" t="s">
        <v>780</v>
      </c>
      <c r="L6" s="352" t="s">
        <v>781</v>
      </c>
    </row>
    <row r="7" spans="1:12" s="347" customFormat="1" ht="15" customHeight="1">
      <c r="A7" s="287">
        <v>1</v>
      </c>
      <c r="B7" s="354" t="s">
        <v>782</v>
      </c>
      <c r="C7" s="354"/>
      <c r="D7" s="354"/>
      <c r="E7" s="354"/>
      <c r="F7" s="354"/>
      <c r="G7" s="354"/>
      <c r="H7" s="355">
        <v>1</v>
      </c>
      <c r="I7" s="356">
        <v>2016</v>
      </c>
      <c r="J7" s="356">
        <v>2018</v>
      </c>
      <c r="K7" s="357">
        <v>56000</v>
      </c>
      <c r="L7" s="358"/>
    </row>
    <row r="8" spans="1:12" s="347" customFormat="1" ht="15" customHeight="1">
      <c r="A8" s="287">
        <v>2</v>
      </c>
      <c r="B8" s="354" t="s">
        <v>783</v>
      </c>
      <c r="C8" s="354"/>
      <c r="D8" s="354"/>
      <c r="E8" s="354"/>
      <c r="F8" s="354"/>
      <c r="G8" s="354"/>
      <c r="H8" s="359">
        <v>1.4</v>
      </c>
      <c r="I8" s="360">
        <v>2015</v>
      </c>
      <c r="J8" s="360">
        <v>2018</v>
      </c>
      <c r="K8" s="361">
        <v>54000</v>
      </c>
      <c r="L8" s="362">
        <v>14900</v>
      </c>
    </row>
    <row r="9" spans="1:12" s="347" customFormat="1" ht="15" customHeight="1">
      <c r="A9" s="287">
        <v>3</v>
      </c>
      <c r="B9" s="354" t="s">
        <v>784</v>
      </c>
      <c r="C9" s="354"/>
      <c r="D9" s="354"/>
      <c r="E9" s="354"/>
      <c r="F9" s="354"/>
      <c r="G9" s="354"/>
      <c r="H9" s="359">
        <v>1</v>
      </c>
      <c r="I9" s="360" t="s">
        <v>785</v>
      </c>
      <c r="J9" s="360" t="s">
        <v>786</v>
      </c>
      <c r="K9" s="361">
        <v>30000</v>
      </c>
      <c r="L9" s="362"/>
    </row>
    <row r="10" spans="1:12" s="347" customFormat="1" ht="15" customHeight="1">
      <c r="A10" s="287">
        <v>4</v>
      </c>
      <c r="B10" s="354" t="s">
        <v>787</v>
      </c>
      <c r="C10" s="354"/>
      <c r="D10" s="354"/>
      <c r="E10" s="354"/>
      <c r="F10" s="354"/>
      <c r="G10" s="354"/>
      <c r="H10" s="359">
        <v>1.4</v>
      </c>
      <c r="I10" s="360" t="s">
        <v>785</v>
      </c>
      <c r="J10" s="360" t="s">
        <v>788</v>
      </c>
      <c r="K10" s="361">
        <v>70000</v>
      </c>
      <c r="L10" s="362"/>
    </row>
    <row r="11" spans="1:12" s="347" customFormat="1" ht="15" customHeight="1">
      <c r="A11" s="287">
        <v>5</v>
      </c>
      <c r="B11" s="354" t="s">
        <v>789</v>
      </c>
      <c r="C11" s="354"/>
      <c r="D11" s="354"/>
      <c r="E11" s="354"/>
      <c r="F11" s="354"/>
      <c r="G11" s="354"/>
      <c r="H11" s="359">
        <v>1</v>
      </c>
      <c r="I11" s="360" t="s">
        <v>790</v>
      </c>
      <c r="J11" s="360" t="s">
        <v>786</v>
      </c>
      <c r="K11" s="361">
        <v>43000</v>
      </c>
      <c r="L11" s="362">
        <v>5000</v>
      </c>
    </row>
    <row r="12" spans="1:12" s="347" customFormat="1" ht="15" customHeight="1">
      <c r="A12" s="287">
        <v>6</v>
      </c>
      <c r="B12" s="363" t="s">
        <v>791</v>
      </c>
      <c r="C12" s="363"/>
      <c r="D12" s="363"/>
      <c r="E12" s="363"/>
      <c r="F12" s="363"/>
      <c r="G12" s="363"/>
      <c r="H12" s="359">
        <v>1</v>
      </c>
      <c r="I12" s="360" t="s">
        <v>790</v>
      </c>
      <c r="J12" s="360" t="s">
        <v>786</v>
      </c>
      <c r="K12" s="361">
        <v>25000</v>
      </c>
      <c r="L12" s="362"/>
    </row>
    <row r="13" spans="1:12" s="347" customFormat="1" ht="15" customHeight="1">
      <c r="A13" s="287">
        <v>7</v>
      </c>
      <c r="B13" s="354" t="s">
        <v>792</v>
      </c>
      <c r="C13" s="354"/>
      <c r="D13" s="354"/>
      <c r="E13" s="354"/>
      <c r="F13" s="354"/>
      <c r="G13" s="354"/>
      <c r="H13" s="364">
        <v>3</v>
      </c>
      <c r="I13" s="365" t="s">
        <v>785</v>
      </c>
      <c r="J13" s="365" t="s">
        <v>786</v>
      </c>
      <c r="K13" s="366">
        <v>360000</v>
      </c>
      <c r="L13" s="367"/>
    </row>
    <row r="14" spans="1:12" s="347" customFormat="1" ht="15" customHeight="1">
      <c r="A14" s="287">
        <v>8</v>
      </c>
      <c r="B14" s="354" t="s">
        <v>793</v>
      </c>
      <c r="C14" s="354"/>
      <c r="D14" s="354"/>
      <c r="E14" s="354"/>
      <c r="F14" s="354"/>
      <c r="G14" s="354"/>
      <c r="H14" s="368">
        <v>1</v>
      </c>
      <c r="I14" s="369" t="s">
        <v>785</v>
      </c>
      <c r="J14" s="369" t="s">
        <v>785</v>
      </c>
      <c r="K14" s="370">
        <v>8000</v>
      </c>
      <c r="L14" s="371"/>
    </row>
    <row r="15" spans="1:12" s="347" customFormat="1" ht="15.75" customHeight="1">
      <c r="A15" s="372" t="s">
        <v>794</v>
      </c>
      <c r="B15" s="372"/>
      <c r="C15" s="372"/>
      <c r="D15" s="372"/>
      <c r="E15" s="372"/>
      <c r="F15" s="372"/>
      <c r="G15" s="372"/>
      <c r="H15" s="373"/>
      <c r="I15" s="374"/>
      <c r="J15" s="375"/>
      <c r="K15" s="376">
        <f>SUM(K7:K14)</f>
        <v>646000</v>
      </c>
      <c r="L15" s="376">
        <f>SUM(L7:L14)</f>
        <v>19900</v>
      </c>
    </row>
    <row r="16" spans="1:4" s="347" customFormat="1" ht="15">
      <c r="A16" s="350"/>
      <c r="B16" s="350"/>
      <c r="C16" s="377"/>
      <c r="D16" s="377"/>
    </row>
    <row r="17" spans="1:4" s="347" customFormat="1" ht="15">
      <c r="A17" s="378" t="s">
        <v>795</v>
      </c>
      <c r="B17" s="350"/>
      <c r="C17" s="377"/>
      <c r="D17" s="377"/>
    </row>
    <row r="18" spans="1:12" s="347" customFormat="1" ht="15.75">
      <c r="A18" s="379"/>
      <c r="B18" s="379"/>
      <c r="C18" s="379"/>
      <c r="D18" s="379"/>
      <c r="E18" s="379"/>
      <c r="F18" s="379"/>
      <c r="G18" s="379"/>
      <c r="H18" s="379"/>
      <c r="L18" s="380" t="s">
        <v>775</v>
      </c>
    </row>
    <row r="19" spans="1:12" s="347" customFormat="1" ht="15" customHeight="1">
      <c r="A19" s="381" t="s">
        <v>796</v>
      </c>
      <c r="B19" s="382" t="s">
        <v>776</v>
      </c>
      <c r="C19" s="383" t="s">
        <v>797</v>
      </c>
      <c r="D19" s="383"/>
      <c r="E19" s="384" t="s">
        <v>798</v>
      </c>
      <c r="F19" s="384"/>
      <c r="G19" s="385" t="s">
        <v>799</v>
      </c>
      <c r="H19" s="385"/>
      <c r="I19" s="386" t="s">
        <v>800</v>
      </c>
      <c r="J19" s="386"/>
      <c r="K19" s="387" t="s">
        <v>801</v>
      </c>
      <c r="L19" s="387"/>
    </row>
    <row r="20" spans="1:12" s="347" customFormat="1" ht="22.5" customHeight="1">
      <c r="A20" s="381"/>
      <c r="B20" s="382"/>
      <c r="C20" s="388" t="s">
        <v>802</v>
      </c>
      <c r="D20" s="389" t="s">
        <v>803</v>
      </c>
      <c r="E20" s="388" t="s">
        <v>802</v>
      </c>
      <c r="F20" s="389" t="s">
        <v>803</v>
      </c>
      <c r="G20" s="388" t="s">
        <v>802</v>
      </c>
      <c r="H20" s="389" t="s">
        <v>803</v>
      </c>
      <c r="I20" s="388" t="s">
        <v>802</v>
      </c>
      <c r="J20" s="389" t="s">
        <v>803</v>
      </c>
      <c r="K20" s="388" t="s">
        <v>802</v>
      </c>
      <c r="L20" s="389" t="s">
        <v>803</v>
      </c>
    </row>
    <row r="21" spans="1:13" s="347" customFormat="1" ht="30.75" customHeight="1">
      <c r="A21" s="390" t="s">
        <v>804</v>
      </c>
      <c r="B21" s="391" t="s">
        <v>805</v>
      </c>
      <c r="C21" s="392">
        <v>3000</v>
      </c>
      <c r="D21" s="393"/>
      <c r="E21" s="392"/>
      <c r="F21" s="393"/>
      <c r="G21" s="392">
        <v>3000</v>
      </c>
      <c r="H21" s="393"/>
      <c r="I21" s="392">
        <v>3000</v>
      </c>
      <c r="J21" s="393"/>
      <c r="K21" s="392">
        <v>3000</v>
      </c>
      <c r="L21" s="393"/>
      <c r="M21" s="394"/>
    </row>
    <row r="22" spans="1:13" s="347" customFormat="1" ht="47.25">
      <c r="A22" s="395" t="s">
        <v>806</v>
      </c>
      <c r="B22" s="396" t="s">
        <v>807</v>
      </c>
      <c r="C22" s="397">
        <v>30000</v>
      </c>
      <c r="D22" s="393"/>
      <c r="E22" s="397">
        <v>8310</v>
      </c>
      <c r="F22" s="393"/>
      <c r="G22" s="397">
        <v>15393</v>
      </c>
      <c r="H22" s="393"/>
      <c r="I22" s="397">
        <v>30000</v>
      </c>
      <c r="J22" s="393"/>
      <c r="K22" s="397">
        <v>30000</v>
      </c>
      <c r="L22" s="393"/>
      <c r="M22" s="394"/>
    </row>
    <row r="23" spans="1:13" s="347" customFormat="1" ht="36" customHeight="1">
      <c r="A23" s="398" t="s">
        <v>808</v>
      </c>
      <c r="B23" s="399" t="s">
        <v>809</v>
      </c>
      <c r="C23" s="400">
        <v>900</v>
      </c>
      <c r="D23" s="401"/>
      <c r="E23" s="400">
        <v>900</v>
      </c>
      <c r="F23" s="401"/>
      <c r="G23" s="400">
        <v>900</v>
      </c>
      <c r="H23" s="401"/>
      <c r="I23" s="400">
        <v>900</v>
      </c>
      <c r="J23" s="401"/>
      <c r="K23" s="400">
        <v>900</v>
      </c>
      <c r="L23" s="401"/>
      <c r="M23" s="394"/>
    </row>
    <row r="24" spans="1:13" s="347" customFormat="1" ht="33" customHeight="1">
      <c r="A24" s="398" t="s">
        <v>810</v>
      </c>
      <c r="B24" s="399" t="s">
        <v>811</v>
      </c>
      <c r="C24" s="400">
        <v>800</v>
      </c>
      <c r="D24" s="401"/>
      <c r="E24" s="400">
        <v>800</v>
      </c>
      <c r="F24" s="401"/>
      <c r="G24" s="400">
        <v>800</v>
      </c>
      <c r="H24" s="401"/>
      <c r="I24" s="400">
        <v>800</v>
      </c>
      <c r="J24" s="401"/>
      <c r="K24" s="400">
        <v>800</v>
      </c>
      <c r="L24" s="401"/>
      <c r="M24" s="394"/>
    </row>
    <row r="25" spans="1:13" s="347" customFormat="1" ht="47.25">
      <c r="A25" s="398" t="s">
        <v>812</v>
      </c>
      <c r="B25" s="399" t="s">
        <v>813</v>
      </c>
      <c r="C25" s="400">
        <v>2787</v>
      </c>
      <c r="D25" s="401"/>
      <c r="E25" s="400">
        <v>2787</v>
      </c>
      <c r="F25" s="401"/>
      <c r="G25" s="400">
        <v>2787</v>
      </c>
      <c r="H25" s="401"/>
      <c r="I25" s="400">
        <v>2787</v>
      </c>
      <c r="J25" s="401"/>
      <c r="K25" s="400">
        <v>2787</v>
      </c>
      <c r="L25" s="401"/>
      <c r="M25" s="394"/>
    </row>
    <row r="26" spans="1:13" s="347" customFormat="1" ht="37.5" customHeight="1">
      <c r="A26" s="398" t="s">
        <v>814</v>
      </c>
      <c r="B26" s="399" t="s">
        <v>815</v>
      </c>
      <c r="C26" s="400">
        <v>700</v>
      </c>
      <c r="D26" s="401"/>
      <c r="E26" s="400">
        <v>700</v>
      </c>
      <c r="F26" s="401"/>
      <c r="G26" s="400">
        <v>700</v>
      </c>
      <c r="H26" s="401"/>
      <c r="I26" s="400">
        <v>700</v>
      </c>
      <c r="J26" s="401"/>
      <c r="K26" s="400">
        <v>700</v>
      </c>
      <c r="L26" s="401"/>
      <c r="M26" s="394"/>
    </row>
    <row r="27" spans="1:13" s="347" customFormat="1" ht="35.25" customHeight="1">
      <c r="A27" s="398" t="s">
        <v>816</v>
      </c>
      <c r="B27" s="399" t="s">
        <v>817</v>
      </c>
      <c r="C27" s="400">
        <v>400</v>
      </c>
      <c r="D27" s="401"/>
      <c r="E27" s="400"/>
      <c r="F27" s="401"/>
      <c r="G27" s="400">
        <v>400</v>
      </c>
      <c r="H27" s="401"/>
      <c r="I27" s="400">
        <v>400</v>
      </c>
      <c r="J27" s="401"/>
      <c r="K27" s="400">
        <v>400</v>
      </c>
      <c r="L27" s="401"/>
      <c r="M27" s="394"/>
    </row>
    <row r="28" spans="1:13" s="347" customFormat="1" ht="45" customHeight="1">
      <c r="A28" s="398" t="s">
        <v>818</v>
      </c>
      <c r="B28" s="399" t="s">
        <v>819</v>
      </c>
      <c r="C28" s="400">
        <v>3300</v>
      </c>
      <c r="D28" s="401"/>
      <c r="E28" s="400"/>
      <c r="F28" s="401"/>
      <c r="G28" s="400">
        <v>3300</v>
      </c>
      <c r="H28" s="401"/>
      <c r="I28" s="400">
        <v>3300</v>
      </c>
      <c r="J28" s="401"/>
      <c r="K28" s="400">
        <v>3300</v>
      </c>
      <c r="L28" s="401"/>
      <c r="M28" s="394"/>
    </row>
    <row r="29" spans="1:13" s="347" customFormat="1" ht="49.5" customHeight="1">
      <c r="A29" s="398" t="s">
        <v>820</v>
      </c>
      <c r="B29" s="399" t="s">
        <v>821</v>
      </c>
      <c r="C29" s="400">
        <v>800</v>
      </c>
      <c r="D29" s="401"/>
      <c r="E29" s="400"/>
      <c r="F29" s="401"/>
      <c r="G29" s="400">
        <v>800</v>
      </c>
      <c r="H29" s="401"/>
      <c r="I29" s="400">
        <v>800</v>
      </c>
      <c r="J29" s="401"/>
      <c r="K29" s="400">
        <v>800</v>
      </c>
      <c r="L29" s="401"/>
      <c r="M29" s="394"/>
    </row>
    <row r="30" spans="1:13" s="347" customFormat="1" ht="34.5" customHeight="1">
      <c r="A30" s="398" t="s">
        <v>822</v>
      </c>
      <c r="B30" s="399" t="s">
        <v>823</v>
      </c>
      <c r="C30" s="400">
        <v>3123</v>
      </c>
      <c r="D30" s="401"/>
      <c r="E30" s="400">
        <v>3123</v>
      </c>
      <c r="F30" s="401"/>
      <c r="G30" s="400">
        <v>3123</v>
      </c>
      <c r="H30" s="401"/>
      <c r="I30" s="400">
        <v>3123</v>
      </c>
      <c r="J30" s="401"/>
      <c r="K30" s="400">
        <v>3123</v>
      </c>
      <c r="L30" s="401"/>
      <c r="M30" s="394"/>
    </row>
    <row r="31" spans="1:13" s="347" customFormat="1" ht="49.5" customHeight="1">
      <c r="A31" s="398" t="s">
        <v>824</v>
      </c>
      <c r="B31" s="399" t="s">
        <v>825</v>
      </c>
      <c r="C31" s="400">
        <v>12685</v>
      </c>
      <c r="D31" s="401"/>
      <c r="E31" s="400"/>
      <c r="F31" s="401"/>
      <c r="G31" s="400"/>
      <c r="H31" s="401"/>
      <c r="I31" s="400">
        <v>12686</v>
      </c>
      <c r="J31" s="401"/>
      <c r="K31" s="400">
        <v>12686</v>
      </c>
      <c r="L31" s="401"/>
      <c r="M31" s="394"/>
    </row>
    <row r="32" spans="1:13" s="347" customFormat="1" ht="49.5" customHeight="1">
      <c r="A32" s="398" t="s">
        <v>826</v>
      </c>
      <c r="B32" s="399" t="s">
        <v>827</v>
      </c>
      <c r="C32" s="400">
        <v>4504</v>
      </c>
      <c r="D32" s="401"/>
      <c r="E32" s="400"/>
      <c r="F32" s="401"/>
      <c r="G32" s="400">
        <v>2583</v>
      </c>
      <c r="H32" s="401"/>
      <c r="I32" s="400">
        <v>4504</v>
      </c>
      <c r="J32" s="401"/>
      <c r="K32" s="400">
        <v>4504</v>
      </c>
      <c r="L32" s="401"/>
      <c r="M32" s="394"/>
    </row>
    <row r="33" spans="1:13" s="347" customFormat="1" ht="21" customHeight="1">
      <c r="A33" s="395" t="s">
        <v>828</v>
      </c>
      <c r="B33" s="396" t="s">
        <v>829</v>
      </c>
      <c r="C33" s="397">
        <v>600</v>
      </c>
      <c r="D33" s="393"/>
      <c r="E33" s="397">
        <v>600</v>
      </c>
      <c r="F33" s="393"/>
      <c r="G33" s="397">
        <v>600</v>
      </c>
      <c r="H33" s="393"/>
      <c r="I33" s="397">
        <v>600</v>
      </c>
      <c r="J33" s="393"/>
      <c r="K33" s="397">
        <v>600</v>
      </c>
      <c r="L33" s="393"/>
      <c r="M33" s="394"/>
    </row>
    <row r="34" spans="1:13" s="347" customFormat="1" ht="32.25" customHeight="1">
      <c r="A34" s="395" t="s">
        <v>830</v>
      </c>
      <c r="B34" s="396" t="s">
        <v>831</v>
      </c>
      <c r="C34" s="397">
        <v>1200</v>
      </c>
      <c r="D34" s="393"/>
      <c r="E34" s="397"/>
      <c r="F34" s="393"/>
      <c r="G34" s="397">
        <v>1000</v>
      </c>
      <c r="H34" s="393"/>
      <c r="I34" s="397">
        <v>1200</v>
      </c>
      <c r="J34" s="393"/>
      <c r="K34" s="397">
        <v>1200</v>
      </c>
      <c r="L34" s="393"/>
      <c r="M34" s="394"/>
    </row>
    <row r="35" spans="1:13" s="347" customFormat="1" ht="30.75" customHeight="1">
      <c r="A35" s="395" t="s">
        <v>531</v>
      </c>
      <c r="B35" s="396" t="s">
        <v>832</v>
      </c>
      <c r="C35" s="397">
        <v>6000</v>
      </c>
      <c r="D35" s="393"/>
      <c r="E35" s="397"/>
      <c r="F35" s="393"/>
      <c r="G35" s="397"/>
      <c r="H35" s="393"/>
      <c r="I35" s="397">
        <v>3000</v>
      </c>
      <c r="J35" s="393"/>
      <c r="K35" s="397">
        <v>6000</v>
      </c>
      <c r="L35" s="393"/>
      <c r="M35" s="394"/>
    </row>
    <row r="36" spans="1:13" s="347" customFormat="1" ht="46.5" customHeight="1">
      <c r="A36" s="395" t="s">
        <v>533</v>
      </c>
      <c r="B36" s="396" t="s">
        <v>833</v>
      </c>
      <c r="C36" s="397">
        <v>2000</v>
      </c>
      <c r="D36" s="393"/>
      <c r="E36" s="397"/>
      <c r="F36" s="393"/>
      <c r="G36" s="397">
        <v>700</v>
      </c>
      <c r="H36" s="393"/>
      <c r="I36" s="397">
        <v>2000</v>
      </c>
      <c r="J36" s="393"/>
      <c r="K36" s="397">
        <v>2000</v>
      </c>
      <c r="L36" s="393"/>
      <c r="M36" s="394"/>
    </row>
    <row r="37" spans="1:13" s="347" customFormat="1" ht="31.5" customHeight="1">
      <c r="A37" s="395" t="s">
        <v>535</v>
      </c>
      <c r="B37" s="396" t="s">
        <v>809</v>
      </c>
      <c r="C37" s="397">
        <v>881</v>
      </c>
      <c r="D37" s="393"/>
      <c r="E37" s="397">
        <v>881</v>
      </c>
      <c r="F37" s="393"/>
      <c r="G37" s="397">
        <v>881</v>
      </c>
      <c r="H37" s="393"/>
      <c r="I37" s="397">
        <v>881</v>
      </c>
      <c r="J37" s="393"/>
      <c r="K37" s="397">
        <v>881</v>
      </c>
      <c r="L37" s="393"/>
      <c r="M37" s="394"/>
    </row>
    <row r="38" spans="1:13" s="347" customFormat="1" ht="36" customHeight="1">
      <c r="A38" s="395" t="s">
        <v>537</v>
      </c>
      <c r="B38" s="396" t="s">
        <v>811</v>
      </c>
      <c r="C38" s="397">
        <v>703</v>
      </c>
      <c r="D38" s="393"/>
      <c r="E38" s="397">
        <v>703</v>
      </c>
      <c r="F38" s="393"/>
      <c r="G38" s="397">
        <v>703</v>
      </c>
      <c r="H38" s="393"/>
      <c r="I38" s="397">
        <v>703</v>
      </c>
      <c r="J38" s="393"/>
      <c r="K38" s="397">
        <v>703</v>
      </c>
      <c r="L38" s="393"/>
      <c r="M38" s="394"/>
    </row>
    <row r="39" spans="1:13" s="347" customFormat="1" ht="48" customHeight="1">
      <c r="A39" s="395" t="s">
        <v>539</v>
      </c>
      <c r="B39" s="396" t="s">
        <v>813</v>
      </c>
      <c r="C39" s="397">
        <v>1950</v>
      </c>
      <c r="D39" s="393"/>
      <c r="E39" s="397">
        <v>1950</v>
      </c>
      <c r="F39" s="393"/>
      <c r="G39" s="397">
        <v>1950</v>
      </c>
      <c r="H39" s="393"/>
      <c r="I39" s="397">
        <v>1950</v>
      </c>
      <c r="J39" s="393"/>
      <c r="K39" s="397">
        <v>1950</v>
      </c>
      <c r="L39" s="393"/>
      <c r="M39" s="394"/>
    </row>
    <row r="40" spans="1:13" s="347" customFormat="1" ht="31.5" customHeight="1">
      <c r="A40" s="395" t="s">
        <v>541</v>
      </c>
      <c r="B40" s="396" t="s">
        <v>815</v>
      </c>
      <c r="C40" s="397">
        <v>1642</v>
      </c>
      <c r="D40" s="393"/>
      <c r="E40" s="397">
        <v>1642</v>
      </c>
      <c r="F40" s="393"/>
      <c r="G40" s="397">
        <v>1642</v>
      </c>
      <c r="H40" s="393"/>
      <c r="I40" s="397">
        <v>1642</v>
      </c>
      <c r="J40" s="393"/>
      <c r="K40" s="397">
        <v>1642</v>
      </c>
      <c r="L40" s="393"/>
      <c r="M40" s="394"/>
    </row>
    <row r="41" spans="1:13" s="347" customFormat="1" ht="36" customHeight="1">
      <c r="A41" s="395" t="s">
        <v>543</v>
      </c>
      <c r="B41" s="396" t="s">
        <v>817</v>
      </c>
      <c r="C41" s="397">
        <v>1763</v>
      </c>
      <c r="D41" s="393"/>
      <c r="E41" s="397"/>
      <c r="F41" s="393"/>
      <c r="G41" s="397">
        <v>1763</v>
      </c>
      <c r="H41" s="393"/>
      <c r="I41" s="397">
        <v>1763</v>
      </c>
      <c r="J41" s="393"/>
      <c r="K41" s="397">
        <v>1763</v>
      </c>
      <c r="L41" s="393"/>
      <c r="M41" s="394"/>
    </row>
    <row r="42" spans="1:13" s="347" customFormat="1" ht="48" customHeight="1">
      <c r="A42" s="395" t="s">
        <v>545</v>
      </c>
      <c r="B42" s="396" t="s">
        <v>819</v>
      </c>
      <c r="C42" s="397">
        <v>3013</v>
      </c>
      <c r="D42" s="393"/>
      <c r="E42" s="397"/>
      <c r="F42" s="393"/>
      <c r="G42" s="397">
        <v>3013</v>
      </c>
      <c r="H42" s="393"/>
      <c r="I42" s="397">
        <v>3013</v>
      </c>
      <c r="J42" s="393"/>
      <c r="K42" s="397">
        <v>3013</v>
      </c>
      <c r="L42" s="393"/>
      <c r="M42" s="394"/>
    </row>
    <row r="43" spans="1:13" s="347" customFormat="1" ht="49.5" customHeight="1">
      <c r="A43" s="395" t="s">
        <v>547</v>
      </c>
      <c r="B43" s="396" t="s">
        <v>821</v>
      </c>
      <c r="C43" s="397">
        <v>821</v>
      </c>
      <c r="D43" s="393"/>
      <c r="E43" s="397"/>
      <c r="F43" s="393"/>
      <c r="G43" s="397">
        <v>821</v>
      </c>
      <c r="H43" s="393"/>
      <c r="I43" s="397">
        <v>821</v>
      </c>
      <c r="J43" s="393"/>
      <c r="K43" s="397">
        <v>821</v>
      </c>
      <c r="L43" s="393"/>
      <c r="M43" s="394"/>
    </row>
    <row r="44" spans="1:13" s="347" customFormat="1" ht="31.5" customHeight="1">
      <c r="A44" s="395" t="s">
        <v>549</v>
      </c>
      <c r="B44" s="396" t="s">
        <v>834</v>
      </c>
      <c r="C44" s="397">
        <v>950</v>
      </c>
      <c r="D44" s="393"/>
      <c r="E44" s="397">
        <v>950</v>
      </c>
      <c r="F44" s="393"/>
      <c r="G44" s="397">
        <v>950</v>
      </c>
      <c r="H44" s="393"/>
      <c r="I44" s="397">
        <v>950</v>
      </c>
      <c r="J44" s="393"/>
      <c r="K44" s="397">
        <v>950</v>
      </c>
      <c r="L44" s="393"/>
      <c r="M44" s="394"/>
    </row>
    <row r="45" spans="1:13" s="347" customFormat="1" ht="47.25" customHeight="1">
      <c r="A45" s="395" t="s">
        <v>551</v>
      </c>
      <c r="B45" s="396" t="s">
        <v>835</v>
      </c>
      <c r="C45" s="397">
        <v>850</v>
      </c>
      <c r="D45" s="393"/>
      <c r="E45" s="397"/>
      <c r="F45" s="393"/>
      <c r="G45" s="397">
        <v>850</v>
      </c>
      <c r="H45" s="393"/>
      <c r="I45" s="397">
        <v>850</v>
      </c>
      <c r="J45" s="393"/>
      <c r="K45" s="397">
        <v>850</v>
      </c>
      <c r="L45" s="393"/>
      <c r="M45" s="394"/>
    </row>
    <row r="46" spans="1:13" s="347" customFormat="1" ht="24" customHeight="1">
      <c r="A46" s="390" t="s">
        <v>553</v>
      </c>
      <c r="B46" s="391" t="s">
        <v>836</v>
      </c>
      <c r="C46" s="392">
        <v>14000</v>
      </c>
      <c r="D46" s="393"/>
      <c r="E46" s="392"/>
      <c r="F46" s="393"/>
      <c r="G46" s="392">
        <v>10000</v>
      </c>
      <c r="H46" s="393"/>
      <c r="I46" s="392">
        <v>14000</v>
      </c>
      <c r="J46" s="393"/>
      <c r="K46" s="392">
        <v>14000</v>
      </c>
      <c r="L46" s="393"/>
      <c r="M46" s="394"/>
    </row>
    <row r="47" spans="1:12" s="3" customFormat="1" ht="96.75" customHeight="1">
      <c r="A47" s="390" t="s">
        <v>555</v>
      </c>
      <c r="B47" s="391" t="s">
        <v>837</v>
      </c>
      <c r="C47" s="392">
        <v>6000</v>
      </c>
      <c r="D47" s="132"/>
      <c r="E47" s="392"/>
      <c r="F47" s="132"/>
      <c r="G47" s="392">
        <v>6000</v>
      </c>
      <c r="H47" s="132"/>
      <c r="I47" s="392">
        <v>6000</v>
      </c>
      <c r="J47" s="132"/>
      <c r="K47" s="392">
        <v>6000</v>
      </c>
      <c r="L47" s="132"/>
    </row>
    <row r="48" spans="1:12" s="3" customFormat="1" ht="23.25" customHeight="1">
      <c r="A48" s="390" t="s">
        <v>557</v>
      </c>
      <c r="B48" s="391" t="s">
        <v>838</v>
      </c>
      <c r="C48" s="392">
        <v>4600</v>
      </c>
      <c r="D48" s="132"/>
      <c r="E48" s="392"/>
      <c r="F48" s="132"/>
      <c r="G48" s="392">
        <v>4600</v>
      </c>
      <c r="H48" s="132"/>
      <c r="I48" s="392">
        <v>4600</v>
      </c>
      <c r="J48" s="132"/>
      <c r="K48" s="392">
        <v>4600</v>
      </c>
      <c r="L48" s="132"/>
    </row>
    <row r="49" spans="1:12" s="3" customFormat="1" ht="15.75">
      <c r="A49" s="390" t="s">
        <v>559</v>
      </c>
      <c r="B49" s="396" t="s">
        <v>839</v>
      </c>
      <c r="C49" s="397">
        <v>4900</v>
      </c>
      <c r="D49" s="132"/>
      <c r="E49" s="397">
        <v>4900</v>
      </c>
      <c r="F49" s="132"/>
      <c r="G49" s="397">
        <v>4900</v>
      </c>
      <c r="H49" s="132"/>
      <c r="I49" s="397">
        <v>4900</v>
      </c>
      <c r="J49" s="132"/>
      <c r="K49" s="397">
        <v>4900</v>
      </c>
      <c r="L49" s="132"/>
    </row>
    <row r="50" spans="1:12" s="3" customFormat="1" ht="47.25">
      <c r="A50" s="390" t="s">
        <v>561</v>
      </c>
      <c r="B50" s="396" t="s">
        <v>840</v>
      </c>
      <c r="C50" s="397">
        <v>7900</v>
      </c>
      <c r="D50" s="132"/>
      <c r="E50" s="397"/>
      <c r="F50" s="132"/>
      <c r="G50" s="397"/>
      <c r="H50" s="132"/>
      <c r="I50" s="397">
        <v>7900</v>
      </c>
      <c r="J50" s="132"/>
      <c r="K50" s="397">
        <v>7900</v>
      </c>
      <c r="L50" s="132"/>
    </row>
    <row r="51" spans="1:12" s="3" customFormat="1" ht="63">
      <c r="A51" s="390" t="s">
        <v>563</v>
      </c>
      <c r="B51" s="391" t="s">
        <v>841</v>
      </c>
      <c r="C51" s="392">
        <v>3000</v>
      </c>
      <c r="D51" s="132"/>
      <c r="E51" s="392">
        <v>3000</v>
      </c>
      <c r="F51" s="132"/>
      <c r="G51" s="392">
        <v>3000</v>
      </c>
      <c r="H51" s="132"/>
      <c r="I51" s="392">
        <v>3000</v>
      </c>
      <c r="J51" s="132"/>
      <c r="K51" s="392">
        <v>3000</v>
      </c>
      <c r="L51" s="132"/>
    </row>
    <row r="52" spans="1:12" s="3" customFormat="1" ht="51" customHeight="1">
      <c r="A52" s="390" t="s">
        <v>565</v>
      </c>
      <c r="B52" s="391" t="s">
        <v>842</v>
      </c>
      <c r="C52" s="392">
        <v>1000</v>
      </c>
      <c r="D52" s="132"/>
      <c r="E52" s="392"/>
      <c r="F52" s="132"/>
      <c r="G52" s="392">
        <v>1000</v>
      </c>
      <c r="H52" s="132"/>
      <c r="I52" s="392">
        <v>1000</v>
      </c>
      <c r="J52" s="132"/>
      <c r="K52" s="392">
        <v>1000</v>
      </c>
      <c r="L52" s="132"/>
    </row>
    <row r="53" spans="1:12" s="3" customFormat="1" ht="31.5">
      <c r="A53" s="390" t="s">
        <v>567</v>
      </c>
      <c r="B53" s="391" t="s">
        <v>843</v>
      </c>
      <c r="C53" s="392">
        <v>4900</v>
      </c>
      <c r="D53" s="132"/>
      <c r="E53" s="392"/>
      <c r="F53" s="205">
        <v>851</v>
      </c>
      <c r="G53" s="392"/>
      <c r="H53" s="132"/>
      <c r="I53" s="392">
        <v>4900</v>
      </c>
      <c r="J53" s="132"/>
      <c r="K53" s="392">
        <v>4900</v>
      </c>
      <c r="L53" s="132"/>
    </row>
    <row r="54" spans="1:12" ht="15.75">
      <c r="A54" s="402"/>
      <c r="B54" s="402" t="s">
        <v>794</v>
      </c>
      <c r="C54" s="403">
        <f>C21+C22+C33+C34+C35+C36+C37+C38+C39+C40+C41+C42+C43+C44+C45+C46+C47+C48+C49+C50+C51+C52+C53</f>
        <v>101673</v>
      </c>
      <c r="D54" s="403">
        <f>D21+D22+D33+D34+D35+D36+D37+D38+D39+D40+D41+D42+D43+D44+D45+D46+D47+D48+D49+D50+D51+D52+D53</f>
        <v>0</v>
      </c>
      <c r="E54" s="403">
        <f>E21+E22+E33+E34+E35+E36+E37+E38+E39+E40+E41+E42+E43+E44+E45+E46+E47+E48+E49+E50+E51+E52+E53</f>
        <v>22936</v>
      </c>
      <c r="F54" s="403">
        <f>F21+F22+F33+F34+F35+F36+F37+F38+F39+F40+F41+F42+F43+F44+F45+F46+F47+F48+F49+F50+F51+F52+F53</f>
        <v>851</v>
      </c>
      <c r="G54" s="403">
        <f>G21+G22+G33+G34+G35+G36+G37+G38+G39+G40+G41+G42+G43+G44+G45+G46+G47+G48+G49+G50+G51+G52+G53</f>
        <v>62766</v>
      </c>
      <c r="H54" s="403">
        <f>H21+H22+H33+H34+H35+H36+H37+H38+H39+H40+H41+H42+H43+H44+H45+H46+H47+H48+H49+H50+H51+H52+H53</f>
        <v>0</v>
      </c>
      <c r="I54" s="403">
        <f>I21+I22+I33+I34+I35+I36+I37+I38+I39+I40+I41+I42+I43+I44+I45+I46+I47+I48+I49+I50+I51+I52+I53</f>
        <v>98673</v>
      </c>
      <c r="J54" s="403">
        <f>J21+J22+J33+J34+J35+J36+J37+J38+J39+J40+J41+J42+J43+J44+J45+J46+J47+J48+J49+J50+J51+J52+J53</f>
        <v>0</v>
      </c>
      <c r="K54" s="403">
        <f>K21+K22+K33+K34+K35+K36+K37+K38+K39+K40+K41+K42+K43+K44+K45+K46+K47+K48+K49+K50+K51+K52+K53</f>
        <v>101673</v>
      </c>
      <c r="L54" s="403">
        <f>L21+L22+L33+L34+L35+L36+L37+L38+L39+L40+L41+L42+L43+L44+L45+L46+L47+L48+L49+L50+L51+L52+L53</f>
        <v>0</v>
      </c>
    </row>
    <row r="55" spans="5:6" ht="12.75">
      <c r="E55" s="404"/>
      <c r="F55" s="405"/>
    </row>
    <row r="56" spans="5:6" ht="12.75">
      <c r="E56" s="405"/>
      <c r="F56" s="405"/>
    </row>
  </sheetData>
  <sheetProtection selectLockedCells="1" selectUnlockedCells="1"/>
  <mergeCells count="18">
    <mergeCell ref="A3:L3"/>
    <mergeCell ref="B6:G6"/>
    <mergeCell ref="B7:G7"/>
    <mergeCell ref="B8:G8"/>
    <mergeCell ref="B9:G9"/>
    <mergeCell ref="B10:G10"/>
    <mergeCell ref="B11:G11"/>
    <mergeCell ref="B12:G12"/>
    <mergeCell ref="B13:G13"/>
    <mergeCell ref="B14:G14"/>
    <mergeCell ref="A15:G15"/>
    <mergeCell ref="A19:A20"/>
    <mergeCell ref="B19:B20"/>
    <mergeCell ref="C19:D19"/>
    <mergeCell ref="E19:F19"/>
    <mergeCell ref="G19:H19"/>
    <mergeCell ref="I19:J19"/>
    <mergeCell ref="K19:L19"/>
  </mergeCells>
  <printOptions/>
  <pageMargins left="0.25" right="0.25" top="0.2798611111111111" bottom="0.24027777777777778" header="0.5118055555555555" footer="0.5118055555555555"/>
  <pageSetup horizontalDpi="300" verticalDpi="300" orientation="landscape" scale="80"/>
</worksheet>
</file>

<file path=xl/worksheets/sheet13.xml><?xml version="1.0" encoding="utf-8"?>
<worksheet xmlns="http://schemas.openxmlformats.org/spreadsheetml/2006/main" xmlns:r="http://schemas.openxmlformats.org/officeDocument/2006/relationships">
  <sheetPr>
    <tabColor indexed="21"/>
  </sheetPr>
  <dimension ref="B2:L42"/>
  <sheetViews>
    <sheetView workbookViewId="0" topLeftCell="A1">
      <pane xSplit="1" ySplit="10" topLeftCell="B11" activePane="bottomRight" state="frozen"/>
      <selection pane="topLeft" activeCell="A1" sqref="A1"/>
      <selection pane="topRight" activeCell="B1" sqref="B1"/>
      <selection pane="bottomLeft" activeCell="A11" sqref="A11"/>
      <selection pane="bottomRight" activeCell="L8" sqref="L8"/>
    </sheetView>
  </sheetViews>
  <sheetFormatPr defaultColWidth="8.00390625" defaultRowHeight="12.75"/>
  <cols>
    <col min="1" max="1" width="2.7109375" style="0" customWidth="1"/>
    <col min="2" max="2" width="33.00390625" style="0" customWidth="1"/>
    <col min="3" max="3" width="50.140625" style="0" customWidth="1"/>
    <col min="4" max="4" width="9.28125" style="0" customWidth="1"/>
    <col min="5" max="7" width="15.7109375" style="0" customWidth="1"/>
    <col min="8" max="9" width="9.00390625" style="0" customWidth="1"/>
    <col min="10" max="10" width="11.140625" style="0" customWidth="1"/>
    <col min="11" max="11" width="9.00390625" style="0" customWidth="1"/>
    <col min="12" max="12" width="11.140625" style="0" customWidth="1"/>
    <col min="13" max="16384" width="9.00390625" style="0" customWidth="1"/>
  </cols>
  <sheetData>
    <row r="1" s="3" customFormat="1" ht="15"/>
    <row r="2" spans="2:7" s="3" customFormat="1" ht="15.75">
      <c r="B2" s="10" t="s">
        <v>1</v>
      </c>
      <c r="C2" s="3" t="s">
        <v>2</v>
      </c>
      <c r="D2" s="406"/>
      <c r="E2" s="406"/>
      <c r="F2" s="406"/>
      <c r="G2" s="407" t="s">
        <v>844</v>
      </c>
    </row>
    <row r="3" spans="2:7" s="3" customFormat="1" ht="15.75">
      <c r="B3" s="10" t="s">
        <v>3</v>
      </c>
      <c r="C3" s="9" t="s">
        <v>4</v>
      </c>
      <c r="D3" s="406"/>
      <c r="E3" s="406"/>
      <c r="F3" s="406"/>
      <c r="G3" s="406"/>
    </row>
    <row r="4" spans="2:7" s="3" customFormat="1" ht="15.75">
      <c r="B4" s="408"/>
      <c r="C4" s="409"/>
      <c r="D4" s="409"/>
      <c r="E4" s="409"/>
      <c r="F4" s="409"/>
      <c r="G4" s="409"/>
    </row>
    <row r="5" spans="2:7" s="3" customFormat="1" ht="51.75" customHeight="1">
      <c r="B5" s="410" t="s">
        <v>845</v>
      </c>
      <c r="C5" s="410"/>
      <c r="D5" s="410"/>
      <c r="E5" s="410"/>
      <c r="F5" s="410"/>
      <c r="G5" s="410"/>
    </row>
    <row r="6" spans="2:7" s="3" customFormat="1" ht="15.75">
      <c r="B6" s="411" t="s">
        <v>846</v>
      </c>
      <c r="C6" s="411"/>
      <c r="D6" s="411"/>
      <c r="E6" s="411"/>
      <c r="F6" s="411"/>
      <c r="G6" s="411"/>
    </row>
    <row r="7" spans="2:7" s="3" customFormat="1" ht="15.75">
      <c r="B7" s="412"/>
      <c r="C7" s="412"/>
      <c r="D7" s="412"/>
      <c r="E7" s="412"/>
      <c r="F7" s="412"/>
      <c r="G7" s="412"/>
    </row>
    <row r="8" spans="2:7" s="3" customFormat="1" ht="16.5">
      <c r="B8" s="413"/>
      <c r="C8" s="412"/>
      <c r="D8" s="412"/>
      <c r="E8" s="412"/>
      <c r="F8" s="412"/>
      <c r="G8" s="414" t="s">
        <v>6</v>
      </c>
    </row>
    <row r="9" spans="2:7" s="3" customFormat="1" ht="15" customHeight="1">
      <c r="B9" s="415" t="s">
        <v>7</v>
      </c>
      <c r="C9" s="416" t="s">
        <v>847</v>
      </c>
      <c r="D9" s="416" t="s">
        <v>848</v>
      </c>
      <c r="E9" s="416" t="s">
        <v>849</v>
      </c>
      <c r="F9" s="416" t="s">
        <v>850</v>
      </c>
      <c r="G9" s="417" t="s">
        <v>851</v>
      </c>
    </row>
    <row r="10" spans="2:7" s="3" customFormat="1" ht="15.75">
      <c r="B10" s="415"/>
      <c r="C10" s="416"/>
      <c r="D10" s="416"/>
      <c r="E10" s="416"/>
      <c r="F10" s="416"/>
      <c r="G10" s="417"/>
    </row>
    <row r="11" spans="2:7" s="3" customFormat="1" ht="13.5" customHeight="1">
      <c r="B11" s="418">
        <v>1</v>
      </c>
      <c r="C11" s="419">
        <v>2</v>
      </c>
      <c r="D11" s="419">
        <v>3</v>
      </c>
      <c r="E11" s="419">
        <v>4</v>
      </c>
      <c r="F11" s="419">
        <v>5</v>
      </c>
      <c r="G11" s="420">
        <v>6</v>
      </c>
    </row>
    <row r="12" spans="2:7" s="3" customFormat="1" ht="15" customHeight="1">
      <c r="B12" s="421" t="s">
        <v>852</v>
      </c>
      <c r="C12" s="422" t="s">
        <v>853</v>
      </c>
      <c r="D12" s="423">
        <v>9108</v>
      </c>
      <c r="E12" s="424" t="s">
        <v>854</v>
      </c>
      <c r="F12" s="424"/>
      <c r="G12" s="425"/>
    </row>
    <row r="13" spans="2:7" s="3" customFormat="1" ht="15">
      <c r="B13" s="421"/>
      <c r="C13" s="422"/>
      <c r="D13" s="423"/>
      <c r="E13" s="424"/>
      <c r="F13" s="424"/>
      <c r="G13" s="425"/>
    </row>
    <row r="14" spans="2:7" s="3" customFormat="1" ht="32.25" customHeight="1">
      <c r="B14" s="426" t="s">
        <v>855</v>
      </c>
      <c r="C14" s="427" t="s">
        <v>856</v>
      </c>
      <c r="D14" s="428">
        <v>9109</v>
      </c>
      <c r="E14" s="429"/>
      <c r="F14" s="429"/>
      <c r="G14" s="430"/>
    </row>
    <row r="15" spans="2:7" s="3" customFormat="1" ht="30" customHeight="1">
      <c r="B15" s="426" t="s">
        <v>857</v>
      </c>
      <c r="C15" s="427" t="s">
        <v>858</v>
      </c>
      <c r="D15" s="428">
        <v>9110</v>
      </c>
      <c r="E15" s="429"/>
      <c r="F15" s="429"/>
      <c r="G15" s="430"/>
    </row>
    <row r="16" spans="2:7" s="3" customFormat="1" ht="35.25" customHeight="1">
      <c r="B16" s="426" t="s">
        <v>859</v>
      </c>
      <c r="C16" s="427" t="s">
        <v>860</v>
      </c>
      <c r="D16" s="428">
        <v>9111</v>
      </c>
      <c r="E16" s="429"/>
      <c r="F16" s="429"/>
      <c r="G16" s="430"/>
    </row>
    <row r="17" spans="2:7" s="3" customFormat="1" ht="34.5" customHeight="1">
      <c r="B17" s="426" t="s">
        <v>861</v>
      </c>
      <c r="C17" s="427" t="s">
        <v>862</v>
      </c>
      <c r="D17" s="428">
        <v>9112</v>
      </c>
      <c r="E17" s="429"/>
      <c r="F17" s="429"/>
      <c r="G17" s="430"/>
    </row>
    <row r="18" spans="2:7" s="3" customFormat="1" ht="35.25" customHeight="1">
      <c r="B18" s="431" t="s">
        <v>863</v>
      </c>
      <c r="C18" s="422" t="s">
        <v>864</v>
      </c>
      <c r="D18" s="423">
        <v>9113</v>
      </c>
      <c r="E18" s="432"/>
      <c r="F18" s="432"/>
      <c r="G18" s="433"/>
    </row>
    <row r="19" spans="2:7" s="3" customFormat="1" ht="41.25" customHeight="1">
      <c r="B19" s="426" t="s">
        <v>865</v>
      </c>
      <c r="C19" s="427" t="s">
        <v>866</v>
      </c>
      <c r="D19" s="428">
        <v>9114</v>
      </c>
      <c r="E19" s="429"/>
      <c r="F19" s="429"/>
      <c r="G19" s="430"/>
    </row>
    <row r="20" spans="2:7" s="3" customFormat="1" ht="69" customHeight="1">
      <c r="B20" s="426" t="s">
        <v>867</v>
      </c>
      <c r="C20" s="427" t="s">
        <v>868</v>
      </c>
      <c r="D20" s="428">
        <v>9115</v>
      </c>
      <c r="E20" s="429"/>
      <c r="F20" s="429"/>
      <c r="G20" s="430"/>
    </row>
    <row r="21" spans="2:7" s="3" customFormat="1" ht="40.5" customHeight="1">
      <c r="B21" s="426" t="s">
        <v>869</v>
      </c>
      <c r="C21" s="427" t="s">
        <v>870</v>
      </c>
      <c r="D21" s="428">
        <v>9116</v>
      </c>
      <c r="E21" s="429"/>
      <c r="F21" s="429"/>
      <c r="G21" s="430"/>
    </row>
    <row r="22" spans="2:7" s="3" customFormat="1" ht="63" customHeight="1">
      <c r="B22" s="431" t="s">
        <v>871</v>
      </c>
      <c r="C22" s="422" t="s">
        <v>872</v>
      </c>
      <c r="D22" s="423">
        <v>9117</v>
      </c>
      <c r="E22" s="424">
        <f>E23+E24+E25+E26+E28+E29</f>
        <v>405847</v>
      </c>
      <c r="F22" s="424">
        <f>F23+F24+F25+F26+F28+F29</f>
        <v>10013</v>
      </c>
      <c r="G22" s="424">
        <f>G23+G24+G25+G26+G28+G29</f>
        <v>395834</v>
      </c>
    </row>
    <row r="23" spans="2:7" s="3" customFormat="1" ht="71.25" customHeight="1">
      <c r="B23" s="426" t="s">
        <v>873</v>
      </c>
      <c r="C23" s="427" t="s">
        <v>874</v>
      </c>
      <c r="D23" s="428">
        <v>9118</v>
      </c>
      <c r="E23" s="434">
        <v>195821</v>
      </c>
      <c r="F23" s="434"/>
      <c r="G23" s="435">
        <f aca="true" t="shared" si="0" ref="G23:G26">E23-F23</f>
        <v>195821</v>
      </c>
    </row>
    <row r="24" spans="2:7" s="3" customFormat="1" ht="86.25" customHeight="1">
      <c r="B24" s="426" t="s">
        <v>875</v>
      </c>
      <c r="C24" s="427" t="s">
        <v>876</v>
      </c>
      <c r="D24" s="428">
        <v>9119</v>
      </c>
      <c r="E24" s="434">
        <v>5245</v>
      </c>
      <c r="F24" s="434"/>
      <c r="G24" s="435">
        <f t="shared" si="0"/>
        <v>5245</v>
      </c>
    </row>
    <row r="25" spans="2:7" s="3" customFormat="1" ht="86.25" customHeight="1">
      <c r="B25" s="426" t="s">
        <v>875</v>
      </c>
      <c r="C25" s="427" t="s">
        <v>877</v>
      </c>
      <c r="D25" s="436">
        <v>9120</v>
      </c>
      <c r="E25" s="434">
        <v>190468</v>
      </c>
      <c r="F25" s="434">
        <v>10013</v>
      </c>
      <c r="G25" s="435">
        <f t="shared" si="0"/>
        <v>180455</v>
      </c>
    </row>
    <row r="26" spans="2:7" s="3" customFormat="1" ht="21" customHeight="1">
      <c r="B26" s="426" t="s">
        <v>878</v>
      </c>
      <c r="C26" s="437" t="s">
        <v>879</v>
      </c>
      <c r="D26" s="428">
        <v>9121</v>
      </c>
      <c r="E26" s="434">
        <v>8863</v>
      </c>
      <c r="F26" s="434"/>
      <c r="G26" s="435">
        <f t="shared" si="0"/>
        <v>8863</v>
      </c>
    </row>
    <row r="27" spans="2:7" s="3" customFormat="1" ht="63.75" customHeight="1">
      <c r="B27" s="426"/>
      <c r="C27" s="437"/>
      <c r="D27" s="428"/>
      <c r="E27" s="434"/>
      <c r="F27" s="434"/>
      <c r="G27" s="435"/>
    </row>
    <row r="28" spans="2:7" s="3" customFormat="1" ht="84.75" customHeight="1">
      <c r="B28" s="426" t="s">
        <v>878</v>
      </c>
      <c r="C28" s="427" t="s">
        <v>880</v>
      </c>
      <c r="D28" s="436">
        <v>9122</v>
      </c>
      <c r="E28" s="434">
        <v>5450</v>
      </c>
      <c r="F28" s="434"/>
      <c r="G28" s="435">
        <f>E28-F28</f>
        <v>5450</v>
      </c>
    </row>
    <row r="29" spans="2:7" s="3" customFormat="1" ht="92.25" customHeight="1">
      <c r="B29" s="426" t="s">
        <v>875</v>
      </c>
      <c r="C29" s="438" t="s">
        <v>881</v>
      </c>
      <c r="D29" s="428">
        <v>9123</v>
      </c>
      <c r="E29" s="434"/>
      <c r="F29" s="434"/>
      <c r="G29" s="435"/>
    </row>
    <row r="30" spans="2:7" s="3" customFormat="1" ht="44.25" customHeight="1">
      <c r="B30" s="431" t="s">
        <v>882</v>
      </c>
      <c r="C30" s="422" t="s">
        <v>883</v>
      </c>
      <c r="D30" s="439">
        <v>9124</v>
      </c>
      <c r="E30" s="424">
        <f>E31+E32+E33+E35+E36+E37</f>
        <v>3117</v>
      </c>
      <c r="F30" s="424">
        <f>F31+F35</f>
        <v>0</v>
      </c>
      <c r="G30" s="424">
        <f aca="true" t="shared" si="1" ref="G30:G33">E30-F30</f>
        <v>3117</v>
      </c>
    </row>
    <row r="31" spans="2:7" s="3" customFormat="1" ht="40.5" customHeight="1">
      <c r="B31" s="426" t="s">
        <v>884</v>
      </c>
      <c r="C31" s="427" t="s">
        <v>885</v>
      </c>
      <c r="D31" s="428">
        <v>9125</v>
      </c>
      <c r="E31" s="435">
        <v>799</v>
      </c>
      <c r="F31" s="434"/>
      <c r="G31" s="435">
        <f t="shared" si="1"/>
        <v>799</v>
      </c>
    </row>
    <row r="32" spans="2:7" s="3" customFormat="1" ht="34.5" customHeight="1">
      <c r="B32" s="426" t="s">
        <v>886</v>
      </c>
      <c r="C32" s="437" t="s">
        <v>887</v>
      </c>
      <c r="D32" s="428">
        <v>9126</v>
      </c>
      <c r="E32" s="440"/>
      <c r="F32" s="434"/>
      <c r="G32" s="435">
        <f t="shared" si="1"/>
        <v>0</v>
      </c>
    </row>
    <row r="33" spans="2:12" s="3" customFormat="1" ht="33" customHeight="1">
      <c r="B33" s="426" t="s">
        <v>886</v>
      </c>
      <c r="C33" s="437" t="s">
        <v>888</v>
      </c>
      <c r="D33" s="428">
        <v>9127</v>
      </c>
      <c r="E33" s="434">
        <v>125</v>
      </c>
      <c r="F33" s="434"/>
      <c r="G33" s="435">
        <f t="shared" si="1"/>
        <v>125</v>
      </c>
      <c r="L33" s="441"/>
    </row>
    <row r="34" spans="2:7" s="3" customFormat="1" ht="18.75" customHeight="1">
      <c r="B34" s="426"/>
      <c r="C34" s="437"/>
      <c r="D34" s="428"/>
      <c r="E34" s="434"/>
      <c r="F34" s="434"/>
      <c r="G34" s="435"/>
    </row>
    <row r="35" spans="2:12" s="3" customFormat="1" ht="57" customHeight="1">
      <c r="B35" s="426" t="s">
        <v>889</v>
      </c>
      <c r="C35" s="427" t="s">
        <v>890</v>
      </c>
      <c r="D35" s="428">
        <v>9128</v>
      </c>
      <c r="E35" s="434">
        <v>373</v>
      </c>
      <c r="F35" s="434"/>
      <c r="G35" s="435">
        <f aca="true" t="shared" si="2" ref="G35:G37">E35-F35</f>
        <v>373</v>
      </c>
      <c r="L35" s="442"/>
    </row>
    <row r="36" spans="2:12" s="3" customFormat="1" ht="66.75" customHeight="1">
      <c r="B36" s="426" t="s">
        <v>891</v>
      </c>
      <c r="C36" s="427" t="s">
        <v>892</v>
      </c>
      <c r="D36" s="428">
        <v>9129</v>
      </c>
      <c r="E36" s="434"/>
      <c r="F36" s="434"/>
      <c r="G36" s="435">
        <f t="shared" si="2"/>
        <v>0</v>
      </c>
      <c r="L36" s="441"/>
    </row>
    <row r="37" spans="2:10" s="3" customFormat="1" ht="65.25" customHeight="1">
      <c r="B37" s="443" t="s">
        <v>893</v>
      </c>
      <c r="C37" s="444" t="s">
        <v>894</v>
      </c>
      <c r="D37" s="445">
        <v>9130</v>
      </c>
      <c r="E37" s="446">
        <v>1820</v>
      </c>
      <c r="F37" s="446"/>
      <c r="G37" s="435">
        <f t="shared" si="2"/>
        <v>1820</v>
      </c>
      <c r="J37" s="441"/>
    </row>
    <row r="38" spans="2:10" s="3" customFormat="1" ht="15.75">
      <c r="B38" s="412"/>
      <c r="C38" s="412"/>
      <c r="D38" s="412"/>
      <c r="E38" s="447"/>
      <c r="F38" s="412"/>
      <c r="G38" s="412"/>
      <c r="J38" s="441"/>
    </row>
    <row r="39" spans="2:7" s="3" customFormat="1" ht="15.75">
      <c r="B39" s="448">
        <f>'Биланс успеха'!B89</f>
        <v>0</v>
      </c>
      <c r="C39" s="409"/>
      <c r="D39" s="409"/>
      <c r="E39" s="409" t="s">
        <v>895</v>
      </c>
      <c r="F39" s="409"/>
      <c r="G39" s="409"/>
    </row>
    <row r="40" spans="2:10" s="3" customFormat="1" ht="15.75">
      <c r="B40" s="409"/>
      <c r="C40" s="449" t="s">
        <v>896</v>
      </c>
      <c r="D40" s="412"/>
      <c r="E40" s="409"/>
      <c r="F40" s="412"/>
      <c r="G40" s="409"/>
      <c r="J40" s="441"/>
    </row>
    <row r="41" spans="2:7" s="3" customFormat="1" ht="15.75">
      <c r="B41" s="409"/>
      <c r="C41" s="449"/>
      <c r="D41" s="412"/>
      <c r="E41" s="409"/>
      <c r="F41" s="412"/>
      <c r="G41" s="409"/>
    </row>
    <row r="42" spans="2:7" s="3" customFormat="1" ht="12.75" customHeight="1">
      <c r="B42" s="450" t="s">
        <v>897</v>
      </c>
      <c r="C42" s="450"/>
      <c r="D42" s="450"/>
      <c r="E42" s="450"/>
      <c r="F42" s="450"/>
      <c r="G42" s="450"/>
    </row>
    <row r="43" ht="15"/>
  </sheetData>
  <sheetProtection selectLockedCells="1" selectUnlockedCells="1"/>
  <mergeCells count="27">
    <mergeCell ref="B5:G5"/>
    <mergeCell ref="B6:G6"/>
    <mergeCell ref="B9:B10"/>
    <mergeCell ref="C9:C10"/>
    <mergeCell ref="D9:D10"/>
    <mergeCell ref="E9:E10"/>
    <mergeCell ref="F9:F10"/>
    <mergeCell ref="G9:G10"/>
    <mergeCell ref="B12:B13"/>
    <mergeCell ref="C12:C13"/>
    <mergeCell ref="D12:D13"/>
    <mergeCell ref="E12:E13"/>
    <mergeCell ref="F12:F13"/>
    <mergeCell ref="G12:G13"/>
    <mergeCell ref="B26:B27"/>
    <mergeCell ref="C26:C27"/>
    <mergeCell ref="D26:D27"/>
    <mergeCell ref="E26:E27"/>
    <mergeCell ref="F26:F27"/>
    <mergeCell ref="G26:G27"/>
    <mergeCell ref="B33:B34"/>
    <mergeCell ref="C33:C34"/>
    <mergeCell ref="D33:D34"/>
    <mergeCell ref="E33:E34"/>
    <mergeCell ref="F33:F34"/>
    <mergeCell ref="G33:G34"/>
    <mergeCell ref="B42:G43"/>
  </mergeCells>
  <printOptions/>
  <pageMargins left="0.2" right="0.25" top="0.75" bottom="0.75" header="0.5118055555555555" footer="0.5118055555555555"/>
  <pageSetup horizontalDpi="300" verticalDpi="300" orientation="portrait" paperSize="9" scale="70"/>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H35" sqref="H35"/>
    </sheetView>
  </sheetViews>
  <sheetFormatPr defaultColWidth="8.00390625" defaultRowHeight="12.75"/>
  <cols>
    <col min="1" max="4" width="9.00390625" style="0" customWidth="1"/>
    <col min="5" max="5" width="26.28125" style="451" customWidth="1"/>
    <col min="6" max="16384" width="9.00390625" style="0" customWidth="1"/>
  </cols>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sheetPr>
    <tabColor indexed="21"/>
    <pageSetUpPr fitToPage="1"/>
  </sheetPr>
  <dimension ref="A1:M155"/>
  <sheetViews>
    <sheetView zoomScale="60" zoomScaleNormal="60" workbookViewId="0" topLeftCell="A1">
      <pane xSplit="1" ySplit="8" topLeftCell="B9" activePane="bottomRight" state="frozen"/>
      <selection pane="topLeft" activeCell="A1" sqref="A1"/>
      <selection pane="topRight" activeCell="B1" sqref="B1"/>
      <selection pane="bottomLeft" activeCell="A9" sqref="A9"/>
      <selection pane="bottomRight" activeCell="C157" sqref="C157"/>
    </sheetView>
  </sheetViews>
  <sheetFormatPr defaultColWidth="8.00390625" defaultRowHeight="12.75"/>
  <cols>
    <col min="1" max="1" width="9.140625" style="72" customWidth="1"/>
    <col min="2" max="2" width="25.7109375" style="72" customWidth="1"/>
    <col min="3" max="3" width="95.57421875" style="72" customWidth="1"/>
    <col min="4" max="4" width="9.8515625" style="72" customWidth="1"/>
    <col min="5" max="8" width="20.7109375" style="72" customWidth="1"/>
    <col min="9" max="9" width="20.7109375" style="2" customWidth="1"/>
    <col min="10" max="16384" width="9.140625" style="72" customWidth="1"/>
  </cols>
  <sheetData>
    <row r="1" spans="1:9" ht="15.75">
      <c r="A1" s="73"/>
      <c r="B1" s="73"/>
      <c r="C1" s="73"/>
      <c r="D1" s="73"/>
      <c r="E1" s="73"/>
      <c r="F1" s="73"/>
      <c r="G1" s="73"/>
      <c r="H1" s="73"/>
      <c r="I1" s="4"/>
    </row>
    <row r="2" spans="1:9" s="1" customFormat="1" ht="15.75">
      <c r="A2" s="3"/>
      <c r="B2" s="7" t="s">
        <v>1</v>
      </c>
      <c r="C2" s="3" t="s">
        <v>2</v>
      </c>
      <c r="D2" s="73"/>
      <c r="E2" s="3"/>
      <c r="F2" s="3"/>
      <c r="G2" s="3"/>
      <c r="H2" s="3"/>
      <c r="I2" s="3"/>
    </row>
    <row r="3" spans="1:9" s="1" customFormat="1" ht="15.75">
      <c r="A3" s="3"/>
      <c r="B3" s="7" t="s">
        <v>3</v>
      </c>
      <c r="C3" s="9" t="s">
        <v>4</v>
      </c>
      <c r="D3" s="73"/>
      <c r="E3" s="3"/>
      <c r="F3" s="3"/>
      <c r="G3" s="3"/>
      <c r="H3" s="3"/>
      <c r="I3" s="74" t="s">
        <v>112</v>
      </c>
    </row>
    <row r="4" spans="1:9" ht="15.75">
      <c r="A4" s="73"/>
      <c r="B4" s="73"/>
      <c r="C4" s="73"/>
      <c r="D4" s="73"/>
      <c r="E4" s="73"/>
      <c r="F4" s="73"/>
      <c r="G4" s="73"/>
      <c r="H4" s="73"/>
      <c r="I4" s="4"/>
    </row>
    <row r="5" spans="1:10" ht="30" customHeight="1">
      <c r="A5" s="73"/>
      <c r="B5" s="75" t="s">
        <v>113</v>
      </c>
      <c r="C5" s="75"/>
      <c r="D5" s="75"/>
      <c r="E5" s="75"/>
      <c r="F5" s="75"/>
      <c r="G5" s="75"/>
      <c r="H5" s="75"/>
      <c r="I5" s="75"/>
      <c r="J5" s="73"/>
    </row>
    <row r="6" spans="2:10" ht="26.25" customHeight="1">
      <c r="B6" s="76"/>
      <c r="C6" s="77"/>
      <c r="D6" s="77"/>
      <c r="E6" s="77"/>
      <c r="F6" s="77"/>
      <c r="G6" s="77"/>
      <c r="H6" s="73"/>
      <c r="I6" s="78" t="s">
        <v>6</v>
      </c>
      <c r="J6" s="73"/>
    </row>
    <row r="7" spans="2:10" s="79" customFormat="1" ht="39.75" customHeight="1">
      <c r="B7" s="80" t="s">
        <v>7</v>
      </c>
      <c r="C7" s="15" t="s">
        <v>114</v>
      </c>
      <c r="D7" s="15" t="s">
        <v>115</v>
      </c>
      <c r="E7" s="81" t="s">
        <v>116</v>
      </c>
      <c r="F7" s="82" t="s">
        <v>117</v>
      </c>
      <c r="G7" s="83" t="s">
        <v>118</v>
      </c>
      <c r="H7" s="83"/>
      <c r="I7" s="17" t="s">
        <v>119</v>
      </c>
      <c r="J7" s="84"/>
    </row>
    <row r="8" spans="2:10" s="85" customFormat="1" ht="50.25" customHeight="1">
      <c r="B8" s="80"/>
      <c r="C8" s="15"/>
      <c r="D8" s="15"/>
      <c r="E8" s="81"/>
      <c r="F8" s="82"/>
      <c r="G8" s="86" t="s">
        <v>120</v>
      </c>
      <c r="H8" s="86" t="s">
        <v>15</v>
      </c>
      <c r="I8" s="17"/>
      <c r="J8" s="87"/>
    </row>
    <row r="9" spans="2:10" s="88" customFormat="1" ht="34.5" customHeight="1">
      <c r="B9" s="89"/>
      <c r="C9" s="90" t="s">
        <v>121</v>
      </c>
      <c r="D9" s="91"/>
      <c r="E9" s="92"/>
      <c r="F9" s="92"/>
      <c r="G9" s="92"/>
      <c r="H9" s="92"/>
      <c r="I9" s="93"/>
      <c r="J9" s="73"/>
    </row>
    <row r="10" spans="2:10" s="88" customFormat="1" ht="34.5" customHeight="1">
      <c r="B10" s="94">
        <v>0</v>
      </c>
      <c r="C10" s="95" t="s">
        <v>122</v>
      </c>
      <c r="D10" s="96" t="s">
        <v>123</v>
      </c>
      <c r="E10" s="97"/>
      <c r="F10" s="97"/>
      <c r="G10" s="97"/>
      <c r="H10" s="98"/>
      <c r="I10" s="99"/>
      <c r="J10" s="73"/>
    </row>
    <row r="11" spans="2:10" s="88" customFormat="1" ht="34.5" customHeight="1">
      <c r="B11" s="100"/>
      <c r="C11" s="101" t="s">
        <v>124</v>
      </c>
      <c r="D11" s="102" t="s">
        <v>125</v>
      </c>
      <c r="E11" s="103">
        <f>E12+E19+E28+E33+E43</f>
        <v>1092675</v>
      </c>
      <c r="F11" s="103">
        <f>F12+F19+F28+F33+F43</f>
        <v>1058829</v>
      </c>
      <c r="G11" s="103">
        <f>G12+G19+G28+G33+G43</f>
        <v>1062910</v>
      </c>
      <c r="H11" s="103">
        <f>H12+H19+H28+H33+H43</f>
        <v>1080437</v>
      </c>
      <c r="I11" s="104">
        <f aca="true" t="shared" si="0" ref="I11:I12">H11/G11*100</f>
        <v>101.64896369400984</v>
      </c>
      <c r="J11" s="73"/>
    </row>
    <row r="12" spans="2:10" s="88" customFormat="1" ht="34.5" customHeight="1">
      <c r="B12" s="100">
        <v>1</v>
      </c>
      <c r="C12" s="101" t="s">
        <v>126</v>
      </c>
      <c r="D12" s="102" t="s">
        <v>127</v>
      </c>
      <c r="E12" s="105">
        <f>E13+E14+E15+E16+E17+E18</f>
        <v>120021</v>
      </c>
      <c r="F12" s="105">
        <f>F13+F14+F15+F16+F17+F18</f>
        <v>119782</v>
      </c>
      <c r="G12" s="105">
        <f>G13+G14+G15+G16+G17+G18</f>
        <v>119965</v>
      </c>
      <c r="H12" s="106">
        <f>H13+H14+H15+H16+H17+H18</f>
        <v>119946</v>
      </c>
      <c r="I12" s="104">
        <f t="shared" si="0"/>
        <v>99.98416204726378</v>
      </c>
      <c r="J12" s="73"/>
    </row>
    <row r="13" spans="2:10" s="88" customFormat="1" ht="34.5" customHeight="1">
      <c r="B13" s="94" t="s">
        <v>128</v>
      </c>
      <c r="C13" s="107" t="s">
        <v>129</v>
      </c>
      <c r="D13" s="96" t="s">
        <v>130</v>
      </c>
      <c r="E13" s="38"/>
      <c r="F13" s="38"/>
      <c r="G13" s="38"/>
      <c r="H13" s="108"/>
      <c r="I13" s="99"/>
      <c r="J13" s="73"/>
    </row>
    <row r="14" spans="2:10" s="88" customFormat="1" ht="34.5" customHeight="1">
      <c r="B14" s="94" t="s">
        <v>131</v>
      </c>
      <c r="C14" s="107" t="s">
        <v>132</v>
      </c>
      <c r="D14" s="96" t="s">
        <v>133</v>
      </c>
      <c r="E14" s="38">
        <v>465</v>
      </c>
      <c r="F14" s="38">
        <v>226</v>
      </c>
      <c r="G14" s="38">
        <v>409</v>
      </c>
      <c r="H14" s="48">
        <v>390</v>
      </c>
      <c r="I14" s="99">
        <f>H14/G14*100</f>
        <v>95.35452322738386</v>
      </c>
      <c r="J14" s="73"/>
    </row>
    <row r="15" spans="2:10" s="88" customFormat="1" ht="34.5" customHeight="1">
      <c r="B15" s="94" t="s">
        <v>134</v>
      </c>
      <c r="C15" s="107" t="s">
        <v>135</v>
      </c>
      <c r="D15" s="96" t="s">
        <v>136</v>
      </c>
      <c r="E15" s="38"/>
      <c r="F15" s="38"/>
      <c r="G15" s="38"/>
      <c r="H15" s="108"/>
      <c r="I15" s="99"/>
      <c r="J15" s="73"/>
    </row>
    <row r="16" spans="2:10" s="88" customFormat="1" ht="34.5" customHeight="1">
      <c r="B16" s="39" t="s">
        <v>137</v>
      </c>
      <c r="C16" s="107" t="s">
        <v>138</v>
      </c>
      <c r="D16" s="96" t="s">
        <v>139</v>
      </c>
      <c r="E16" s="38">
        <v>119556</v>
      </c>
      <c r="F16" s="38">
        <v>119556</v>
      </c>
      <c r="G16" s="38">
        <v>119556</v>
      </c>
      <c r="H16" s="108">
        <v>119556</v>
      </c>
      <c r="I16" s="99">
        <f>H16/G16*100</f>
        <v>100</v>
      </c>
      <c r="J16" s="73"/>
    </row>
    <row r="17" spans="2:10" s="88" customFormat="1" ht="34.5" customHeight="1">
      <c r="B17" s="39" t="s">
        <v>140</v>
      </c>
      <c r="C17" s="107" t="s">
        <v>141</v>
      </c>
      <c r="D17" s="96" t="s">
        <v>142</v>
      </c>
      <c r="E17" s="38"/>
      <c r="F17" s="38"/>
      <c r="G17" s="38"/>
      <c r="H17" s="108"/>
      <c r="I17" s="99"/>
      <c r="J17" s="73"/>
    </row>
    <row r="18" spans="2:10" s="88" customFormat="1" ht="34.5" customHeight="1">
      <c r="B18" s="39" t="s">
        <v>143</v>
      </c>
      <c r="C18" s="107" t="s">
        <v>144</v>
      </c>
      <c r="D18" s="96" t="s">
        <v>145</v>
      </c>
      <c r="E18" s="38"/>
      <c r="F18" s="38"/>
      <c r="G18" s="38"/>
      <c r="H18" s="48"/>
      <c r="I18" s="99"/>
      <c r="J18" s="73"/>
    </row>
    <row r="19" spans="2:10" s="88" customFormat="1" ht="34.5" customHeight="1">
      <c r="B19" s="109">
        <v>2</v>
      </c>
      <c r="C19" s="101" t="s">
        <v>146</v>
      </c>
      <c r="D19" s="102" t="s">
        <v>147</v>
      </c>
      <c r="E19" s="103">
        <f>E20+E21+E22+E23+E24+E25+E26+E27</f>
        <v>972099</v>
      </c>
      <c r="F19" s="103">
        <f>F20+F21+F22+F23+F24+F25+F26+F27</f>
        <v>938515</v>
      </c>
      <c r="G19" s="103">
        <f>G20+G21+G22+G23+G24+G25+G26+G27</f>
        <v>942395</v>
      </c>
      <c r="H19" s="103">
        <f>H20+H21+H22+H23+H24+H25+H26+H27</f>
        <v>959944</v>
      </c>
      <c r="I19" s="104">
        <f>H19/G19*100</f>
        <v>101.86217032136207</v>
      </c>
      <c r="J19" s="73"/>
    </row>
    <row r="20" spans="2:10" s="88" customFormat="1" ht="34.5" customHeight="1">
      <c r="B20" s="94" t="s">
        <v>148</v>
      </c>
      <c r="C20" s="107" t="s">
        <v>149</v>
      </c>
      <c r="D20" s="96" t="s">
        <v>150</v>
      </c>
      <c r="E20" s="38"/>
      <c r="F20" s="38"/>
      <c r="G20" s="38"/>
      <c r="H20" s="108"/>
      <c r="I20" s="99"/>
      <c r="J20" s="73"/>
    </row>
    <row r="21" spans="2:10" s="88" customFormat="1" ht="34.5" customHeight="1">
      <c r="B21" s="39" t="s">
        <v>151</v>
      </c>
      <c r="C21" s="107" t="s">
        <v>152</v>
      </c>
      <c r="D21" s="96" t="s">
        <v>153</v>
      </c>
      <c r="E21" s="43">
        <v>836706</v>
      </c>
      <c r="F21" s="38">
        <v>806684</v>
      </c>
      <c r="G21" s="38">
        <v>820064</v>
      </c>
      <c r="H21" s="49">
        <v>826609</v>
      </c>
      <c r="I21" s="99">
        <f aca="true" t="shared" si="1" ref="I21:I22">H21/G21*100</f>
        <v>100.79810844031685</v>
      </c>
      <c r="J21" s="73"/>
    </row>
    <row r="22" spans="2:10" s="88" customFormat="1" ht="34.5" customHeight="1">
      <c r="B22" s="94" t="s">
        <v>154</v>
      </c>
      <c r="C22" s="107" t="s">
        <v>155</v>
      </c>
      <c r="D22" s="96" t="s">
        <v>156</v>
      </c>
      <c r="E22" s="43">
        <v>74843</v>
      </c>
      <c r="F22" s="38">
        <v>77676</v>
      </c>
      <c r="G22" s="38">
        <v>68176</v>
      </c>
      <c r="H22" s="110">
        <v>72686</v>
      </c>
      <c r="I22" s="99">
        <f t="shared" si="1"/>
        <v>106.61523116639286</v>
      </c>
      <c r="J22" s="73"/>
    </row>
    <row r="23" spans="2:10" s="88" customFormat="1" ht="34.5" customHeight="1">
      <c r="B23" s="94" t="s">
        <v>157</v>
      </c>
      <c r="C23" s="107" t="s">
        <v>158</v>
      </c>
      <c r="D23" s="96" t="s">
        <v>159</v>
      </c>
      <c r="E23" s="38"/>
      <c r="F23" s="38"/>
      <c r="G23" s="38"/>
      <c r="H23" s="108"/>
      <c r="I23" s="99"/>
      <c r="J23" s="73"/>
    </row>
    <row r="24" spans="2:10" s="88" customFormat="1" ht="34.5" customHeight="1">
      <c r="B24" s="94" t="s">
        <v>160</v>
      </c>
      <c r="C24" s="107" t="s">
        <v>161</v>
      </c>
      <c r="D24" s="96" t="s">
        <v>162</v>
      </c>
      <c r="E24" s="38"/>
      <c r="F24" s="38"/>
      <c r="G24" s="38"/>
      <c r="H24" s="49"/>
      <c r="I24" s="99" t="e">
        <f aca="true" t="shared" si="2" ref="I24:I26">H24/G24*100</f>
        <v>#DIV/0!</v>
      </c>
      <c r="J24" s="73"/>
    </row>
    <row r="25" spans="2:10" s="88" customFormat="1" ht="34.5" customHeight="1">
      <c r="B25" s="94" t="s">
        <v>163</v>
      </c>
      <c r="C25" s="107" t="s">
        <v>164</v>
      </c>
      <c r="D25" s="96" t="s">
        <v>165</v>
      </c>
      <c r="E25" s="38">
        <v>31110</v>
      </c>
      <c r="F25" s="38">
        <v>24790</v>
      </c>
      <c r="G25" s="38">
        <v>24790</v>
      </c>
      <c r="H25" s="108">
        <v>31209</v>
      </c>
      <c r="I25" s="99">
        <f t="shared" si="2"/>
        <v>125.89350544574425</v>
      </c>
      <c r="J25" s="73"/>
    </row>
    <row r="26" spans="2:10" s="88" customFormat="1" ht="34.5" customHeight="1">
      <c r="B26" s="94" t="s">
        <v>166</v>
      </c>
      <c r="C26" s="107" t="s">
        <v>167</v>
      </c>
      <c r="D26" s="96" t="s">
        <v>168</v>
      </c>
      <c r="E26" s="38">
        <v>29440</v>
      </c>
      <c r="F26" s="38">
        <v>29365</v>
      </c>
      <c r="G26" s="38">
        <v>29365</v>
      </c>
      <c r="H26" s="108">
        <v>29440</v>
      </c>
      <c r="I26" s="99">
        <f t="shared" si="2"/>
        <v>100.25540609569215</v>
      </c>
      <c r="J26" s="73"/>
    </row>
    <row r="27" spans="2:10" s="88" customFormat="1" ht="34.5" customHeight="1">
      <c r="B27" s="94" t="s">
        <v>169</v>
      </c>
      <c r="C27" s="107" t="s">
        <v>170</v>
      </c>
      <c r="D27" s="96" t="s">
        <v>171</v>
      </c>
      <c r="E27" s="38"/>
      <c r="F27" s="38"/>
      <c r="G27" s="38"/>
      <c r="H27" s="108"/>
      <c r="I27" s="99"/>
      <c r="J27" s="73"/>
    </row>
    <row r="28" spans="2:10" s="88" customFormat="1" ht="34.5" customHeight="1">
      <c r="B28" s="109">
        <v>3</v>
      </c>
      <c r="C28" s="101" t="s">
        <v>172</v>
      </c>
      <c r="D28" s="102" t="s">
        <v>173</v>
      </c>
      <c r="E28" s="103">
        <f>E29+E30+E31+E32</f>
        <v>0</v>
      </c>
      <c r="F28" s="103">
        <f>F29+F30+F31+F32</f>
        <v>0</v>
      </c>
      <c r="G28" s="103">
        <f>G29+G30+G31+G32</f>
        <v>0</v>
      </c>
      <c r="H28" s="103">
        <f>H29+H30+H31+H32</f>
        <v>0</v>
      </c>
      <c r="I28" s="104"/>
      <c r="J28" s="73"/>
    </row>
    <row r="29" spans="2:10" s="88" customFormat="1" ht="34.5" customHeight="1">
      <c r="B29" s="94" t="s">
        <v>174</v>
      </c>
      <c r="C29" s="107" t="s">
        <v>175</v>
      </c>
      <c r="D29" s="96" t="s">
        <v>176</v>
      </c>
      <c r="E29" s="38"/>
      <c r="F29" s="38"/>
      <c r="G29" s="38"/>
      <c r="H29" s="108"/>
      <c r="I29" s="99"/>
      <c r="J29" s="73"/>
    </row>
    <row r="30" spans="2:10" s="88" customFormat="1" ht="34.5" customHeight="1">
      <c r="B30" s="39" t="s">
        <v>177</v>
      </c>
      <c r="C30" s="107" t="s">
        <v>178</v>
      </c>
      <c r="D30" s="96" t="s">
        <v>179</v>
      </c>
      <c r="E30" s="38"/>
      <c r="F30" s="38"/>
      <c r="G30" s="38"/>
      <c r="H30" s="108"/>
      <c r="I30" s="99"/>
      <c r="J30" s="73"/>
    </row>
    <row r="31" spans="2:10" s="88" customFormat="1" ht="34.5" customHeight="1">
      <c r="B31" s="39" t="s">
        <v>180</v>
      </c>
      <c r="C31" s="107" t="s">
        <v>181</v>
      </c>
      <c r="D31" s="96" t="s">
        <v>182</v>
      </c>
      <c r="E31" s="38"/>
      <c r="F31" s="38"/>
      <c r="G31" s="38"/>
      <c r="H31" s="48"/>
      <c r="I31" s="99"/>
      <c r="J31" s="73"/>
    </row>
    <row r="32" spans="2:10" s="88" customFormat="1" ht="34.5" customHeight="1">
      <c r="B32" s="39" t="s">
        <v>183</v>
      </c>
      <c r="C32" s="107" t="s">
        <v>184</v>
      </c>
      <c r="D32" s="96" t="s">
        <v>185</v>
      </c>
      <c r="E32" s="38"/>
      <c r="F32" s="38"/>
      <c r="G32" s="38"/>
      <c r="H32" s="108"/>
      <c r="I32" s="99"/>
      <c r="J32" s="73"/>
    </row>
    <row r="33" spans="2:10" s="88" customFormat="1" ht="34.5" customHeight="1">
      <c r="B33" s="32" t="s">
        <v>186</v>
      </c>
      <c r="C33" s="101" t="s">
        <v>187</v>
      </c>
      <c r="D33" s="102" t="s">
        <v>188</v>
      </c>
      <c r="E33" s="106">
        <f>E34+E35+E36+E37+E38+E39+E40+E41+E42</f>
        <v>555</v>
      </c>
      <c r="F33" s="106">
        <f>F34+F35+F36+F37+F38+F39+F40+F41+F42</f>
        <v>532</v>
      </c>
      <c r="G33" s="106">
        <f>G34+G35+G36+G37+G38+G39+G40+G41+G42</f>
        <v>550</v>
      </c>
      <c r="H33" s="106">
        <f>H34+H35+H36+H37+H38+H39+H40+H41+H42</f>
        <v>547</v>
      </c>
      <c r="I33" s="104">
        <f>H33/G33*100</f>
        <v>99.45454545454545</v>
      </c>
      <c r="J33" s="73"/>
    </row>
    <row r="34" spans="2:10" s="88" customFormat="1" ht="34.5" customHeight="1">
      <c r="B34" s="39" t="s">
        <v>189</v>
      </c>
      <c r="C34" s="107" t="s">
        <v>190</v>
      </c>
      <c r="D34" s="96" t="s">
        <v>191</v>
      </c>
      <c r="E34" s="38"/>
      <c r="F34" s="38"/>
      <c r="G34" s="38"/>
      <c r="H34" s="108"/>
      <c r="I34" s="99"/>
      <c r="J34" s="73"/>
    </row>
    <row r="35" spans="2:10" s="88" customFormat="1" ht="34.5" customHeight="1">
      <c r="B35" s="39" t="s">
        <v>192</v>
      </c>
      <c r="C35" s="107" t="s">
        <v>193</v>
      </c>
      <c r="D35" s="96" t="s">
        <v>194</v>
      </c>
      <c r="E35" s="38"/>
      <c r="F35" s="38"/>
      <c r="G35" s="38"/>
      <c r="H35" s="48"/>
      <c r="I35" s="99"/>
      <c r="J35" s="73"/>
    </row>
    <row r="36" spans="2:10" s="88" customFormat="1" ht="34.5" customHeight="1">
      <c r="B36" s="39" t="s">
        <v>195</v>
      </c>
      <c r="C36" s="107" t="s">
        <v>196</v>
      </c>
      <c r="D36" s="96" t="s">
        <v>197</v>
      </c>
      <c r="E36" s="38"/>
      <c r="F36" s="38"/>
      <c r="G36" s="38"/>
      <c r="H36" s="48"/>
      <c r="I36" s="99"/>
      <c r="J36" s="73"/>
    </row>
    <row r="37" spans="2:10" s="88" customFormat="1" ht="34.5" customHeight="1">
      <c r="B37" s="39" t="s">
        <v>198</v>
      </c>
      <c r="C37" s="107" t="s">
        <v>199</v>
      </c>
      <c r="D37" s="96" t="s">
        <v>200</v>
      </c>
      <c r="E37" s="38"/>
      <c r="F37" s="38"/>
      <c r="G37" s="38"/>
      <c r="H37" s="108"/>
      <c r="I37" s="99"/>
      <c r="J37" s="73"/>
    </row>
    <row r="38" spans="2:10" s="88" customFormat="1" ht="34.5" customHeight="1">
      <c r="B38" s="39" t="s">
        <v>198</v>
      </c>
      <c r="C38" s="107" t="s">
        <v>201</v>
      </c>
      <c r="D38" s="96" t="s">
        <v>202</v>
      </c>
      <c r="E38" s="38"/>
      <c r="F38" s="38"/>
      <c r="G38" s="38"/>
      <c r="H38" s="108"/>
      <c r="I38" s="99"/>
      <c r="J38" s="73"/>
    </row>
    <row r="39" spans="2:10" s="88" customFormat="1" ht="34.5" customHeight="1">
      <c r="B39" s="39" t="s">
        <v>203</v>
      </c>
      <c r="C39" s="107" t="s">
        <v>204</v>
      </c>
      <c r="D39" s="96" t="s">
        <v>205</v>
      </c>
      <c r="E39" s="38"/>
      <c r="F39" s="38"/>
      <c r="G39" s="38"/>
      <c r="H39" s="108"/>
      <c r="I39" s="99"/>
      <c r="J39" s="73"/>
    </row>
    <row r="40" spans="2:10" s="88" customFormat="1" ht="34.5" customHeight="1">
      <c r="B40" s="39" t="s">
        <v>203</v>
      </c>
      <c r="C40" s="107" t="s">
        <v>206</v>
      </c>
      <c r="D40" s="96" t="s">
        <v>207</v>
      </c>
      <c r="E40" s="38"/>
      <c r="F40" s="38"/>
      <c r="G40" s="38"/>
      <c r="H40" s="108"/>
      <c r="I40" s="99"/>
      <c r="J40" s="73"/>
    </row>
    <row r="41" spans="2:10" s="88" customFormat="1" ht="34.5" customHeight="1">
      <c r="B41" s="39" t="s">
        <v>208</v>
      </c>
      <c r="C41" s="107" t="s">
        <v>209</v>
      </c>
      <c r="D41" s="96" t="s">
        <v>210</v>
      </c>
      <c r="E41" s="38"/>
      <c r="F41" s="38"/>
      <c r="G41" s="38"/>
      <c r="H41" s="108"/>
      <c r="I41" s="99"/>
      <c r="J41" s="73"/>
    </row>
    <row r="42" spans="2:10" s="88" customFormat="1" ht="34.5" customHeight="1">
      <c r="B42" s="39" t="s">
        <v>211</v>
      </c>
      <c r="C42" s="107" t="s">
        <v>212</v>
      </c>
      <c r="D42" s="96" t="s">
        <v>213</v>
      </c>
      <c r="E42" s="38">
        <v>555</v>
      </c>
      <c r="F42" s="38">
        <v>532</v>
      </c>
      <c r="G42" s="38">
        <v>550</v>
      </c>
      <c r="H42" s="108">
        <v>547</v>
      </c>
      <c r="I42" s="99">
        <f>H42/G42*100</f>
        <v>99.45454545454545</v>
      </c>
      <c r="J42" s="73"/>
    </row>
    <row r="43" spans="2:10" s="88" customFormat="1" ht="34.5" customHeight="1">
      <c r="B43" s="32">
        <v>5</v>
      </c>
      <c r="C43" s="101" t="s">
        <v>214</v>
      </c>
      <c r="D43" s="102" t="s">
        <v>215</v>
      </c>
      <c r="E43" s="103">
        <f>E44+E45+E46+E47+E48+E49+E50</f>
        <v>0</v>
      </c>
      <c r="F43" s="103">
        <f>F44+F45+F46+F47+F48+F49+F50</f>
        <v>0</v>
      </c>
      <c r="G43" s="103">
        <f>G44+G45+G46+G47+G48+G49+G50</f>
        <v>0</v>
      </c>
      <c r="H43" s="103">
        <f>H44+H45+H46+H47+H48+H49+H50</f>
        <v>0</v>
      </c>
      <c r="I43" s="104"/>
      <c r="J43" s="73"/>
    </row>
    <row r="44" spans="2:10" s="88" customFormat="1" ht="34.5" customHeight="1">
      <c r="B44" s="39" t="s">
        <v>216</v>
      </c>
      <c r="C44" s="107" t="s">
        <v>217</v>
      </c>
      <c r="D44" s="96" t="s">
        <v>218</v>
      </c>
      <c r="E44" s="38"/>
      <c r="F44" s="38"/>
      <c r="G44" s="38"/>
      <c r="H44" s="108"/>
      <c r="I44" s="99"/>
      <c r="J44" s="73"/>
    </row>
    <row r="45" spans="2:10" s="88" customFormat="1" ht="34.5" customHeight="1">
      <c r="B45" s="39" t="s">
        <v>219</v>
      </c>
      <c r="C45" s="107" t="s">
        <v>220</v>
      </c>
      <c r="D45" s="96" t="s">
        <v>221</v>
      </c>
      <c r="E45" s="38"/>
      <c r="F45" s="38"/>
      <c r="G45" s="38"/>
      <c r="H45" s="108"/>
      <c r="I45" s="99"/>
      <c r="J45" s="73"/>
    </row>
    <row r="46" spans="2:10" s="88" customFormat="1" ht="34.5" customHeight="1">
      <c r="B46" s="39" t="s">
        <v>222</v>
      </c>
      <c r="C46" s="107" t="s">
        <v>223</v>
      </c>
      <c r="D46" s="96" t="s">
        <v>224</v>
      </c>
      <c r="E46" s="38"/>
      <c r="F46" s="38"/>
      <c r="G46" s="38"/>
      <c r="H46" s="48"/>
      <c r="I46" s="99"/>
      <c r="J46" s="73"/>
    </row>
    <row r="47" spans="2:10" s="88" customFormat="1" ht="34.5" customHeight="1">
      <c r="B47" s="39" t="s">
        <v>225</v>
      </c>
      <c r="C47" s="107" t="s">
        <v>226</v>
      </c>
      <c r="D47" s="96" t="s">
        <v>227</v>
      </c>
      <c r="E47" s="38"/>
      <c r="F47" s="38"/>
      <c r="G47" s="38"/>
      <c r="H47" s="108"/>
      <c r="I47" s="99"/>
      <c r="J47" s="73"/>
    </row>
    <row r="48" spans="2:10" s="88" customFormat="1" ht="34.5" customHeight="1">
      <c r="B48" s="39" t="s">
        <v>228</v>
      </c>
      <c r="C48" s="107" t="s">
        <v>229</v>
      </c>
      <c r="D48" s="96" t="s">
        <v>230</v>
      </c>
      <c r="E48" s="38"/>
      <c r="F48" s="38"/>
      <c r="G48" s="38"/>
      <c r="H48" s="48"/>
      <c r="I48" s="99"/>
      <c r="J48" s="73"/>
    </row>
    <row r="49" spans="2:10" s="88" customFormat="1" ht="34.5" customHeight="1">
      <c r="B49" s="39" t="s">
        <v>231</v>
      </c>
      <c r="C49" s="107" t="s">
        <v>232</v>
      </c>
      <c r="D49" s="96" t="s">
        <v>233</v>
      </c>
      <c r="E49" s="38"/>
      <c r="F49" s="38"/>
      <c r="G49" s="38"/>
      <c r="H49" s="108"/>
      <c r="I49" s="99"/>
      <c r="J49" s="73"/>
    </row>
    <row r="50" spans="2:10" s="88" customFormat="1" ht="34.5" customHeight="1">
      <c r="B50" s="39" t="s">
        <v>234</v>
      </c>
      <c r="C50" s="107" t="s">
        <v>235</v>
      </c>
      <c r="D50" s="96" t="s">
        <v>236</v>
      </c>
      <c r="E50" s="38"/>
      <c r="F50" s="38"/>
      <c r="G50" s="38"/>
      <c r="H50" s="108"/>
      <c r="I50" s="99"/>
      <c r="J50" s="73"/>
    </row>
    <row r="51" spans="2:10" s="88" customFormat="1" ht="34.5" customHeight="1">
      <c r="B51" s="26">
        <v>288</v>
      </c>
      <c r="C51" s="95" t="s">
        <v>237</v>
      </c>
      <c r="D51" s="96" t="s">
        <v>238</v>
      </c>
      <c r="E51" s="38">
        <v>7697</v>
      </c>
      <c r="F51" s="38">
        <v>4500</v>
      </c>
      <c r="G51" s="38">
        <v>7500</v>
      </c>
      <c r="H51" s="48">
        <v>3803</v>
      </c>
      <c r="I51" s="99">
        <f aca="true" t="shared" si="3" ref="I51:I54">H51/G51*100</f>
        <v>50.70666666666666</v>
      </c>
      <c r="J51" s="73"/>
    </row>
    <row r="52" spans="2:10" s="88" customFormat="1" ht="34.5" customHeight="1">
      <c r="B52" s="32"/>
      <c r="C52" s="101" t="s">
        <v>239</v>
      </c>
      <c r="D52" s="102" t="s">
        <v>240</v>
      </c>
      <c r="E52" s="103">
        <f>E53+E60+E68+E69+E70+E71+E77+E78+E79</f>
        <v>433654</v>
      </c>
      <c r="F52" s="103">
        <f>F53+F60+F68+F69+F70+F71+F77+F78+F79</f>
        <v>474105</v>
      </c>
      <c r="G52" s="103">
        <f>G53+G60+G68+G69+G70+G71+G77+G78+G79</f>
        <v>442952</v>
      </c>
      <c r="H52" s="103">
        <f>H53+H60+H68+H69+H70+H71+H77+H78+H79</f>
        <v>437755</v>
      </c>
      <c r="I52" s="104">
        <f t="shared" si="3"/>
        <v>98.82673517672343</v>
      </c>
      <c r="J52" s="73"/>
    </row>
    <row r="53" spans="2:10" s="88" customFormat="1" ht="34.5" customHeight="1">
      <c r="B53" s="32" t="s">
        <v>241</v>
      </c>
      <c r="C53" s="101" t="s">
        <v>242</v>
      </c>
      <c r="D53" s="102" t="s">
        <v>243</v>
      </c>
      <c r="E53" s="103">
        <f>E54+E55+E56+E57+E58+E59</f>
        <v>35994</v>
      </c>
      <c r="F53" s="103">
        <f>F54+F55+F56+F57+F58+F59</f>
        <v>34500</v>
      </c>
      <c r="G53" s="103">
        <f>G54+G55+G56+G57+G58+G59</f>
        <v>36500</v>
      </c>
      <c r="H53" s="103">
        <f>H54+H55+H56+H57+H58+H59</f>
        <v>36648</v>
      </c>
      <c r="I53" s="104">
        <f t="shared" si="3"/>
        <v>100.4054794520548</v>
      </c>
      <c r="J53" s="73"/>
    </row>
    <row r="54" spans="2:10" s="88" customFormat="1" ht="34.5" customHeight="1">
      <c r="B54" s="39">
        <v>10</v>
      </c>
      <c r="C54" s="107" t="s">
        <v>244</v>
      </c>
      <c r="D54" s="96" t="s">
        <v>245</v>
      </c>
      <c r="E54" s="38">
        <v>34966</v>
      </c>
      <c r="F54" s="38">
        <v>33000</v>
      </c>
      <c r="G54" s="38">
        <v>35000</v>
      </c>
      <c r="H54" s="108">
        <v>35858</v>
      </c>
      <c r="I54" s="99">
        <f t="shared" si="3"/>
        <v>102.45142857142856</v>
      </c>
      <c r="J54" s="73"/>
    </row>
    <row r="55" spans="2:10" s="88" customFormat="1" ht="34.5" customHeight="1">
      <c r="B55" s="39">
        <v>11</v>
      </c>
      <c r="C55" s="107" t="s">
        <v>246</v>
      </c>
      <c r="D55" s="96" t="s">
        <v>247</v>
      </c>
      <c r="E55" s="38"/>
      <c r="F55" s="38"/>
      <c r="G55" s="38"/>
      <c r="H55" s="108"/>
      <c r="I55" s="99"/>
      <c r="J55" s="73"/>
    </row>
    <row r="56" spans="2:10" s="88" customFormat="1" ht="34.5" customHeight="1">
      <c r="B56" s="39">
        <v>12</v>
      </c>
      <c r="C56" s="107" t="s">
        <v>248</v>
      </c>
      <c r="D56" s="96" t="s">
        <v>249</v>
      </c>
      <c r="E56" s="38"/>
      <c r="F56" s="38"/>
      <c r="G56" s="38"/>
      <c r="H56" s="108"/>
      <c r="I56" s="99"/>
      <c r="J56" s="73"/>
    </row>
    <row r="57" spans="2:10" s="88" customFormat="1" ht="34.5" customHeight="1">
      <c r="B57" s="39">
        <v>13</v>
      </c>
      <c r="C57" s="107" t="s">
        <v>250</v>
      </c>
      <c r="D57" s="96" t="s">
        <v>251</v>
      </c>
      <c r="E57" s="38"/>
      <c r="F57" s="38"/>
      <c r="G57" s="38"/>
      <c r="H57" s="108"/>
      <c r="I57" s="99"/>
      <c r="J57" s="73"/>
    </row>
    <row r="58" spans="2:10" s="88" customFormat="1" ht="34.5" customHeight="1">
      <c r="B58" s="39">
        <v>14</v>
      </c>
      <c r="C58" s="107" t="s">
        <v>252</v>
      </c>
      <c r="D58" s="96" t="s">
        <v>253</v>
      </c>
      <c r="E58" s="38"/>
      <c r="F58" s="38"/>
      <c r="G58" s="38"/>
      <c r="H58" s="108"/>
      <c r="I58" s="99"/>
      <c r="J58" s="73"/>
    </row>
    <row r="59" spans="2:10" s="88" customFormat="1" ht="34.5" customHeight="1">
      <c r="B59" s="39">
        <v>15</v>
      </c>
      <c r="C59" s="111" t="s">
        <v>254</v>
      </c>
      <c r="D59" s="96" t="s">
        <v>255</v>
      </c>
      <c r="E59" s="38">
        <v>1028</v>
      </c>
      <c r="F59" s="38">
        <v>1500</v>
      </c>
      <c r="G59" s="38">
        <v>1500</v>
      </c>
      <c r="H59" s="48">
        <v>790</v>
      </c>
      <c r="I59" s="99">
        <f aca="true" t="shared" si="4" ref="I59:I60">H59/G59*100</f>
        <v>52.666666666666664</v>
      </c>
      <c r="J59" s="73"/>
    </row>
    <row r="60" spans="2:10" s="88" customFormat="1" ht="34.5" customHeight="1">
      <c r="B60" s="32"/>
      <c r="C60" s="101" t="s">
        <v>256</v>
      </c>
      <c r="D60" s="102" t="s">
        <v>257</v>
      </c>
      <c r="E60" s="103">
        <f>E61+E62+E63+E64+E65+E66+E67</f>
        <v>389731</v>
      </c>
      <c r="F60" s="103">
        <f>F61+F62+F63+F64+F65+F66+F67</f>
        <v>431505</v>
      </c>
      <c r="G60" s="103">
        <f>G61+G62+G63+G64+G65+G66+G67</f>
        <v>399852</v>
      </c>
      <c r="H60" s="103">
        <f>H61+H62+H63+H64+H65+H66+H67</f>
        <v>395043</v>
      </c>
      <c r="I60" s="104">
        <f t="shared" si="4"/>
        <v>98.79730500285106</v>
      </c>
      <c r="J60" s="73"/>
    </row>
    <row r="61" spans="2:10" s="112" customFormat="1" ht="34.5" customHeight="1">
      <c r="B61" s="39" t="s">
        <v>258</v>
      </c>
      <c r="C61" s="107" t="s">
        <v>259</v>
      </c>
      <c r="D61" s="96" t="s">
        <v>260</v>
      </c>
      <c r="E61" s="38"/>
      <c r="F61" s="38"/>
      <c r="G61" s="38"/>
      <c r="H61" s="108"/>
      <c r="I61" s="99"/>
      <c r="J61" s="73"/>
    </row>
    <row r="62" spans="2:10" s="112" customFormat="1" ht="34.5" customHeight="1">
      <c r="B62" s="39" t="s">
        <v>261</v>
      </c>
      <c r="C62" s="107" t="s">
        <v>262</v>
      </c>
      <c r="D62" s="96" t="s">
        <v>263</v>
      </c>
      <c r="E62" s="48"/>
      <c r="F62" s="48"/>
      <c r="G62" s="48"/>
      <c r="H62" s="48"/>
      <c r="I62" s="99"/>
      <c r="J62" s="73"/>
    </row>
    <row r="63" spans="2:10" s="88" customFormat="1" ht="34.5" customHeight="1">
      <c r="B63" s="39" t="s">
        <v>264</v>
      </c>
      <c r="C63" s="107" t="s">
        <v>265</v>
      </c>
      <c r="D63" s="96" t="s">
        <v>266</v>
      </c>
      <c r="E63" s="48"/>
      <c r="F63" s="38"/>
      <c r="G63" s="48"/>
      <c r="H63" s="48"/>
      <c r="I63" s="99"/>
      <c r="J63" s="73"/>
    </row>
    <row r="64" spans="2:10" s="112" customFormat="1" ht="34.5" customHeight="1">
      <c r="B64" s="39" t="s">
        <v>267</v>
      </c>
      <c r="C64" s="107" t="s">
        <v>268</v>
      </c>
      <c r="D64" s="96" t="s">
        <v>269</v>
      </c>
      <c r="E64" s="38"/>
      <c r="F64" s="38"/>
      <c r="G64" s="38"/>
      <c r="H64" s="38"/>
      <c r="I64" s="99"/>
      <c r="J64" s="73"/>
    </row>
    <row r="65" spans="2:10" ht="34.5" customHeight="1">
      <c r="B65" s="39" t="s">
        <v>270</v>
      </c>
      <c r="C65" s="107" t="s">
        <v>271</v>
      </c>
      <c r="D65" s="96" t="s">
        <v>272</v>
      </c>
      <c r="E65" s="48">
        <v>389731</v>
      </c>
      <c r="F65" s="48">
        <v>431505</v>
      </c>
      <c r="G65" s="48">
        <v>399852</v>
      </c>
      <c r="H65" s="48">
        <v>395043</v>
      </c>
      <c r="I65" s="99">
        <f>H65/G65*100</f>
        <v>98.79730500285106</v>
      </c>
      <c r="J65" s="73"/>
    </row>
    <row r="66" spans="2:10" ht="34.5" customHeight="1">
      <c r="B66" s="39" t="s">
        <v>273</v>
      </c>
      <c r="C66" s="107" t="s">
        <v>274</v>
      </c>
      <c r="D66" s="96" t="s">
        <v>275</v>
      </c>
      <c r="E66" s="48"/>
      <c r="F66" s="48"/>
      <c r="G66" s="48"/>
      <c r="H66" s="48"/>
      <c r="I66" s="99"/>
      <c r="J66" s="73"/>
    </row>
    <row r="67" spans="2:10" ht="34.5" customHeight="1">
      <c r="B67" s="39" t="s">
        <v>276</v>
      </c>
      <c r="C67" s="107" t="s">
        <v>277</v>
      </c>
      <c r="D67" s="96" t="s">
        <v>278</v>
      </c>
      <c r="E67" s="48"/>
      <c r="F67" s="48"/>
      <c r="G67" s="48"/>
      <c r="H67" s="48"/>
      <c r="I67" s="99"/>
      <c r="J67" s="73"/>
    </row>
    <row r="68" spans="2:10" ht="34.5" customHeight="1">
      <c r="B68" s="26">
        <v>21</v>
      </c>
      <c r="C68" s="95" t="s">
        <v>279</v>
      </c>
      <c r="D68" s="96" t="s">
        <v>280</v>
      </c>
      <c r="E68" s="48">
        <v>2496</v>
      </c>
      <c r="F68" s="48">
        <v>2000</v>
      </c>
      <c r="G68" s="48">
        <v>2000</v>
      </c>
      <c r="H68" s="48">
        <v>1820</v>
      </c>
      <c r="I68" s="99"/>
      <c r="J68" s="73"/>
    </row>
    <row r="69" spans="2:10" ht="34.5" customHeight="1">
      <c r="B69" s="26">
        <v>22</v>
      </c>
      <c r="C69" s="95" t="s">
        <v>281</v>
      </c>
      <c r="D69" s="96" t="s">
        <v>282</v>
      </c>
      <c r="E69" s="48">
        <v>1428</v>
      </c>
      <c r="F69" s="48">
        <v>1600</v>
      </c>
      <c r="G69" s="48">
        <v>1600</v>
      </c>
      <c r="H69" s="48">
        <v>1297</v>
      </c>
      <c r="I69" s="99">
        <f>H69/G69*100</f>
        <v>81.0625</v>
      </c>
      <c r="J69" s="73"/>
    </row>
    <row r="70" spans="2:10" ht="34.5" customHeight="1">
      <c r="B70" s="26">
        <v>236</v>
      </c>
      <c r="C70" s="95" t="s">
        <v>283</v>
      </c>
      <c r="D70" s="96" t="s">
        <v>284</v>
      </c>
      <c r="E70" s="48"/>
      <c r="F70" s="48"/>
      <c r="G70" s="48"/>
      <c r="H70" s="48"/>
      <c r="I70" s="99"/>
      <c r="J70" s="73"/>
    </row>
    <row r="71" spans="2:10" ht="34.5" customHeight="1">
      <c r="B71" s="32" t="s">
        <v>285</v>
      </c>
      <c r="C71" s="101" t="s">
        <v>286</v>
      </c>
      <c r="D71" s="102" t="s">
        <v>287</v>
      </c>
      <c r="E71" s="106"/>
      <c r="F71" s="106"/>
      <c r="G71" s="106">
        <f>G72+G73+G74+G75+G76</f>
        <v>0</v>
      </c>
      <c r="H71" s="106">
        <f>H72+H73+H74+H75+H76</f>
        <v>0</v>
      </c>
      <c r="I71" s="104"/>
      <c r="J71" s="73"/>
    </row>
    <row r="72" spans="2:10" ht="34.5" customHeight="1">
      <c r="B72" s="39" t="s">
        <v>288</v>
      </c>
      <c r="C72" s="107" t="s">
        <v>289</v>
      </c>
      <c r="D72" s="96" t="s">
        <v>290</v>
      </c>
      <c r="E72" s="48"/>
      <c r="F72" s="48"/>
      <c r="G72" s="48"/>
      <c r="H72" s="48"/>
      <c r="I72" s="99"/>
      <c r="J72" s="73"/>
    </row>
    <row r="73" spans="2:10" ht="34.5" customHeight="1">
      <c r="B73" s="39" t="s">
        <v>291</v>
      </c>
      <c r="C73" s="107" t="s">
        <v>292</v>
      </c>
      <c r="D73" s="96" t="s">
        <v>293</v>
      </c>
      <c r="E73" s="48"/>
      <c r="F73" s="48"/>
      <c r="G73" s="48"/>
      <c r="H73" s="48"/>
      <c r="I73" s="99"/>
      <c r="J73" s="73"/>
    </row>
    <row r="74" spans="2:10" ht="34.5" customHeight="1">
      <c r="B74" s="39" t="s">
        <v>294</v>
      </c>
      <c r="C74" s="107" t="s">
        <v>295</v>
      </c>
      <c r="D74" s="96" t="s">
        <v>296</v>
      </c>
      <c r="E74" s="48"/>
      <c r="F74" s="48"/>
      <c r="G74" s="48"/>
      <c r="H74" s="48"/>
      <c r="I74" s="99"/>
      <c r="J74" s="73"/>
    </row>
    <row r="75" spans="2:10" ht="34.5" customHeight="1">
      <c r="B75" s="39" t="s">
        <v>297</v>
      </c>
      <c r="C75" s="107" t="s">
        <v>298</v>
      </c>
      <c r="D75" s="96" t="s">
        <v>299</v>
      </c>
      <c r="E75" s="48"/>
      <c r="F75" s="48"/>
      <c r="G75" s="48"/>
      <c r="H75" s="48"/>
      <c r="I75" s="99"/>
      <c r="J75" s="73"/>
    </row>
    <row r="76" spans="2:10" ht="34.5" customHeight="1">
      <c r="B76" s="39" t="s">
        <v>300</v>
      </c>
      <c r="C76" s="107" t="s">
        <v>301</v>
      </c>
      <c r="D76" s="96" t="s">
        <v>302</v>
      </c>
      <c r="E76" s="48"/>
      <c r="F76" s="48"/>
      <c r="G76" s="48"/>
      <c r="H76" s="48"/>
      <c r="I76" s="99"/>
      <c r="J76" s="73"/>
    </row>
    <row r="77" spans="2:10" ht="34.5" customHeight="1">
      <c r="B77" s="26">
        <v>24</v>
      </c>
      <c r="C77" s="95" t="s">
        <v>303</v>
      </c>
      <c r="D77" s="96" t="s">
        <v>304</v>
      </c>
      <c r="E77" s="48">
        <v>1724</v>
      </c>
      <c r="F77" s="48">
        <v>3000</v>
      </c>
      <c r="G77" s="48">
        <v>1500</v>
      </c>
      <c r="H77" s="49">
        <v>1521</v>
      </c>
      <c r="I77" s="99">
        <f>H77/G77*100</f>
        <v>101.4</v>
      </c>
      <c r="J77" s="73"/>
    </row>
    <row r="78" spans="2:10" ht="34.5" customHeight="1">
      <c r="B78" s="26">
        <v>27</v>
      </c>
      <c r="C78" s="95" t="s">
        <v>305</v>
      </c>
      <c r="D78" s="96" t="s">
        <v>306</v>
      </c>
      <c r="E78" s="48">
        <v>1904</v>
      </c>
      <c r="F78" s="48"/>
      <c r="G78" s="48"/>
      <c r="H78" s="49">
        <v>71</v>
      </c>
      <c r="I78" s="99"/>
      <c r="J78" s="73"/>
    </row>
    <row r="79" spans="2:10" ht="34.5" customHeight="1">
      <c r="B79" s="26" t="s">
        <v>307</v>
      </c>
      <c r="C79" s="95" t="s">
        <v>308</v>
      </c>
      <c r="D79" s="96" t="s">
        <v>309</v>
      </c>
      <c r="E79" s="48">
        <v>377</v>
      </c>
      <c r="F79" s="48">
        <v>1500</v>
      </c>
      <c r="G79" s="48">
        <v>1500</v>
      </c>
      <c r="H79" s="48">
        <v>1355</v>
      </c>
      <c r="I79" s="99"/>
      <c r="J79" s="73"/>
    </row>
    <row r="80" spans="2:10" ht="34.5" customHeight="1">
      <c r="B80" s="32"/>
      <c r="C80" s="101" t="s">
        <v>310</v>
      </c>
      <c r="D80" s="102" t="s">
        <v>311</v>
      </c>
      <c r="E80" s="106">
        <f>E10+E11+E51+E52</f>
        <v>1534026</v>
      </c>
      <c r="F80" s="106">
        <f>F10+F11+F51+F52</f>
        <v>1537434</v>
      </c>
      <c r="G80" s="106">
        <f>G10+G11+G51+G52</f>
        <v>1513362</v>
      </c>
      <c r="H80" s="106">
        <f>H10+H11+H51+H52</f>
        <v>1521995</v>
      </c>
      <c r="I80" s="104">
        <f aca="true" t="shared" si="5" ref="I80:I81">H80/G80*100</f>
        <v>100.57045174915189</v>
      </c>
      <c r="J80" s="73"/>
    </row>
    <row r="81" spans="2:10" ht="34.5" customHeight="1">
      <c r="B81" s="26">
        <v>88</v>
      </c>
      <c r="C81" s="95" t="s">
        <v>312</v>
      </c>
      <c r="D81" s="96" t="s">
        <v>313</v>
      </c>
      <c r="E81" s="48">
        <v>1422174</v>
      </c>
      <c r="F81" s="48">
        <v>1422174</v>
      </c>
      <c r="G81" s="48">
        <v>1422174</v>
      </c>
      <c r="H81" s="49">
        <v>1422174</v>
      </c>
      <c r="I81" s="99">
        <f t="shared" si="5"/>
        <v>100</v>
      </c>
      <c r="J81" s="73"/>
    </row>
    <row r="82" spans="2:10" ht="34.5" customHeight="1">
      <c r="B82" s="26"/>
      <c r="C82" s="95" t="s">
        <v>314</v>
      </c>
      <c r="D82" s="28"/>
      <c r="E82" s="48"/>
      <c r="F82" s="48"/>
      <c r="G82" s="48"/>
      <c r="H82" s="48"/>
      <c r="I82" s="99"/>
      <c r="J82" s="73"/>
    </row>
    <row r="83" spans="2:10" ht="34.5" customHeight="1">
      <c r="B83" s="32"/>
      <c r="C83" s="101" t="s">
        <v>315</v>
      </c>
      <c r="D83" s="102" t="s">
        <v>316</v>
      </c>
      <c r="E83" s="106">
        <f>E84+E93-E94+E95+E96+E97-E98+E99+E102-E103</f>
        <v>1293480</v>
      </c>
      <c r="F83" s="106">
        <f>F84+F93-F94+F95+F96+F97-F98+F99+F102-F103</f>
        <v>1302365</v>
      </c>
      <c r="G83" s="106">
        <f>G84+G93-G94+G95+G96+G97-G98+G99+G102-G103</f>
        <v>1279133</v>
      </c>
      <c r="H83" s="106">
        <f>H84+H93-H94+H95+H96+H97-H98+H99+H102-H103</f>
        <v>1287350</v>
      </c>
      <c r="I83" s="104">
        <f aca="true" t="shared" si="6" ref="I83:I84">H83/G83*100</f>
        <v>100.64238824266123</v>
      </c>
      <c r="J83" s="73"/>
    </row>
    <row r="84" spans="2:10" ht="34.5" customHeight="1">
      <c r="B84" s="32">
        <v>30</v>
      </c>
      <c r="C84" s="101" t="s">
        <v>317</v>
      </c>
      <c r="D84" s="102" t="s">
        <v>318</v>
      </c>
      <c r="E84" s="106">
        <f>E85+E86+E87+E88+E89+E90+E91+E92</f>
        <v>260634</v>
      </c>
      <c r="F84" s="106">
        <f>F85+F86+F87+F88+F89+F90+F91+F92</f>
        <v>260634</v>
      </c>
      <c r="G84" s="106">
        <f>G85+G86+G87+G88+G89+G90+G91+G92</f>
        <v>260634</v>
      </c>
      <c r="H84" s="106">
        <f>H85+H86+H87+H88+H89+H90+H91+H92</f>
        <v>260634</v>
      </c>
      <c r="I84" s="104">
        <f t="shared" si="6"/>
        <v>100</v>
      </c>
      <c r="J84" s="73"/>
    </row>
    <row r="85" spans="2:13" ht="34.5" customHeight="1">
      <c r="B85" s="39">
        <v>300</v>
      </c>
      <c r="C85" s="107" t="s">
        <v>319</v>
      </c>
      <c r="D85" s="96" t="s">
        <v>320</v>
      </c>
      <c r="E85" s="48"/>
      <c r="F85" s="48"/>
      <c r="G85" s="48"/>
      <c r="H85" s="48"/>
      <c r="I85" s="99"/>
      <c r="J85" s="73"/>
      <c r="M85" s="113"/>
    </row>
    <row r="86" spans="2:10" ht="34.5" customHeight="1">
      <c r="B86" s="39">
        <v>301</v>
      </c>
      <c r="C86" s="107" t="s">
        <v>321</v>
      </c>
      <c r="D86" s="96" t="s">
        <v>322</v>
      </c>
      <c r="E86" s="48"/>
      <c r="F86" s="48"/>
      <c r="G86" s="48"/>
      <c r="H86" s="48"/>
      <c r="I86" s="99"/>
      <c r="J86" s="73"/>
    </row>
    <row r="87" spans="2:10" ht="34.5" customHeight="1">
      <c r="B87" s="39">
        <v>302</v>
      </c>
      <c r="C87" s="107" t="s">
        <v>323</v>
      </c>
      <c r="D87" s="96" t="s">
        <v>324</v>
      </c>
      <c r="E87" s="48"/>
      <c r="F87" s="48"/>
      <c r="G87" s="48"/>
      <c r="H87" s="48"/>
      <c r="I87" s="99"/>
      <c r="J87" s="73"/>
    </row>
    <row r="88" spans="2:10" ht="34.5" customHeight="1">
      <c r="B88" s="39">
        <v>303</v>
      </c>
      <c r="C88" s="107" t="s">
        <v>325</v>
      </c>
      <c r="D88" s="96" t="s">
        <v>326</v>
      </c>
      <c r="E88" s="48">
        <v>260634</v>
      </c>
      <c r="F88" s="48">
        <v>260634</v>
      </c>
      <c r="G88" s="48">
        <v>260634</v>
      </c>
      <c r="H88" s="48">
        <v>260634</v>
      </c>
      <c r="I88" s="99">
        <f>H88/G88*100</f>
        <v>100</v>
      </c>
      <c r="J88" s="73"/>
    </row>
    <row r="89" spans="2:10" ht="34.5" customHeight="1">
      <c r="B89" s="39">
        <v>304</v>
      </c>
      <c r="C89" s="107" t="s">
        <v>327</v>
      </c>
      <c r="D89" s="96" t="s">
        <v>328</v>
      </c>
      <c r="E89" s="48"/>
      <c r="F89" s="48"/>
      <c r="G89" s="48"/>
      <c r="H89" s="48"/>
      <c r="I89" s="99"/>
      <c r="J89" s="73"/>
    </row>
    <row r="90" spans="2:10" ht="34.5" customHeight="1">
      <c r="B90" s="39">
        <v>305</v>
      </c>
      <c r="C90" s="107" t="s">
        <v>329</v>
      </c>
      <c r="D90" s="96" t="s">
        <v>330</v>
      </c>
      <c r="E90" s="48"/>
      <c r="F90" s="48"/>
      <c r="G90" s="48"/>
      <c r="H90" s="48"/>
      <c r="I90" s="99"/>
      <c r="J90" s="73"/>
    </row>
    <row r="91" spans="2:10" ht="34.5" customHeight="1">
      <c r="B91" s="39">
        <v>306</v>
      </c>
      <c r="C91" s="107" t="s">
        <v>331</v>
      </c>
      <c r="D91" s="96" t="s">
        <v>332</v>
      </c>
      <c r="E91" s="48"/>
      <c r="F91" s="48"/>
      <c r="G91" s="48"/>
      <c r="H91" s="48"/>
      <c r="I91" s="99"/>
      <c r="J91" s="73"/>
    </row>
    <row r="92" spans="2:10" ht="34.5" customHeight="1">
      <c r="B92" s="39">
        <v>309</v>
      </c>
      <c r="C92" s="107" t="s">
        <v>333</v>
      </c>
      <c r="D92" s="96" t="s">
        <v>334</v>
      </c>
      <c r="E92" s="48"/>
      <c r="F92" s="48"/>
      <c r="G92" s="48"/>
      <c r="H92" s="49"/>
      <c r="I92" s="99" t="e">
        <f>H92/G92*100</f>
        <v>#DIV/0!</v>
      </c>
      <c r="J92" s="73"/>
    </row>
    <row r="93" spans="2:10" ht="34.5" customHeight="1">
      <c r="B93" s="26">
        <v>31</v>
      </c>
      <c r="C93" s="95" t="s">
        <v>335</v>
      </c>
      <c r="D93" s="96" t="s">
        <v>336</v>
      </c>
      <c r="E93" s="48"/>
      <c r="F93" s="48"/>
      <c r="G93" s="48"/>
      <c r="H93" s="48"/>
      <c r="I93" s="99"/>
      <c r="J93" s="73"/>
    </row>
    <row r="94" spans="2:10" ht="34.5" customHeight="1">
      <c r="B94" s="26" t="s">
        <v>337</v>
      </c>
      <c r="C94" s="95" t="s">
        <v>338</v>
      </c>
      <c r="D94" s="96" t="s">
        <v>339</v>
      </c>
      <c r="E94" s="48"/>
      <c r="F94" s="48"/>
      <c r="G94" s="48"/>
      <c r="H94" s="48"/>
      <c r="I94" s="99"/>
      <c r="J94" s="73"/>
    </row>
    <row r="95" spans="2:10" ht="34.5" customHeight="1">
      <c r="B95" s="26">
        <v>32</v>
      </c>
      <c r="C95" s="95" t="s">
        <v>340</v>
      </c>
      <c r="D95" s="96" t="s">
        <v>341</v>
      </c>
      <c r="E95" s="48">
        <v>696473</v>
      </c>
      <c r="F95" s="48">
        <v>718442</v>
      </c>
      <c r="G95" s="48">
        <v>696473</v>
      </c>
      <c r="H95" s="48">
        <v>696473</v>
      </c>
      <c r="I95" s="99">
        <f aca="true" t="shared" si="7" ref="I95:I96">H95/G95*100</f>
        <v>100</v>
      </c>
      <c r="J95" s="73"/>
    </row>
    <row r="96" spans="2:10" ht="57.75" customHeight="1">
      <c r="B96" s="26">
        <v>330</v>
      </c>
      <c r="C96" s="95" t="s">
        <v>342</v>
      </c>
      <c r="D96" s="96" t="s">
        <v>343</v>
      </c>
      <c r="E96" s="48">
        <v>326708</v>
      </c>
      <c r="F96" s="48">
        <v>326708</v>
      </c>
      <c r="G96" s="48">
        <v>326708</v>
      </c>
      <c r="H96" s="48">
        <v>326708</v>
      </c>
      <c r="I96" s="99">
        <f t="shared" si="7"/>
        <v>100</v>
      </c>
      <c r="J96" s="73"/>
    </row>
    <row r="97" spans="2:10" ht="63" customHeight="1">
      <c r="B97" s="26" t="s">
        <v>344</v>
      </c>
      <c r="C97" s="95" t="s">
        <v>345</v>
      </c>
      <c r="D97" s="96" t="s">
        <v>346</v>
      </c>
      <c r="E97" s="48"/>
      <c r="F97" s="48"/>
      <c r="G97" s="48"/>
      <c r="H97" s="48"/>
      <c r="I97" s="99"/>
      <c r="J97" s="73"/>
    </row>
    <row r="98" spans="2:10" ht="62.25" customHeight="1">
      <c r="B98" s="26" t="s">
        <v>344</v>
      </c>
      <c r="C98" s="95" t="s">
        <v>347</v>
      </c>
      <c r="D98" s="96" t="s">
        <v>348</v>
      </c>
      <c r="E98" s="48"/>
      <c r="F98" s="48"/>
      <c r="G98" s="48"/>
      <c r="H98" s="48"/>
      <c r="I98" s="99"/>
      <c r="J98" s="73"/>
    </row>
    <row r="99" spans="2:10" ht="34.5" customHeight="1">
      <c r="B99" s="32">
        <v>34</v>
      </c>
      <c r="C99" s="101" t="s">
        <v>349</v>
      </c>
      <c r="D99" s="102" t="s">
        <v>350</v>
      </c>
      <c r="E99" s="106">
        <f>E100+E101</f>
        <v>16217</v>
      </c>
      <c r="F99" s="106">
        <f>F100+F101</f>
        <v>3133</v>
      </c>
      <c r="G99" s="106">
        <f>G100+G101</f>
        <v>21969</v>
      </c>
      <c r="H99" s="106">
        <f>H100+H101</f>
        <v>16217</v>
      </c>
      <c r="I99" s="104">
        <f aca="true" t="shared" si="8" ref="I99:I100">H99/G99*100</f>
        <v>73.81765214620602</v>
      </c>
      <c r="J99" s="73"/>
    </row>
    <row r="100" spans="2:10" ht="34.5" customHeight="1">
      <c r="B100" s="39">
        <v>340</v>
      </c>
      <c r="C100" s="107" t="s">
        <v>351</v>
      </c>
      <c r="D100" s="96" t="s">
        <v>352</v>
      </c>
      <c r="E100" s="49"/>
      <c r="F100" s="49"/>
      <c r="G100" s="49">
        <v>21969</v>
      </c>
      <c r="H100" s="49">
        <v>16217</v>
      </c>
      <c r="I100" s="99">
        <f t="shared" si="8"/>
        <v>73.81765214620602</v>
      </c>
      <c r="J100" s="73"/>
    </row>
    <row r="101" spans="2:10" ht="34.5" customHeight="1">
      <c r="B101" s="39">
        <v>341</v>
      </c>
      <c r="C101" s="107" t="s">
        <v>353</v>
      </c>
      <c r="D101" s="96" t="s">
        <v>354</v>
      </c>
      <c r="E101" s="49">
        <v>16217</v>
      </c>
      <c r="F101" s="49">
        <v>3133</v>
      </c>
      <c r="G101" s="49"/>
      <c r="H101" s="49"/>
      <c r="I101" s="99"/>
      <c r="J101" s="73"/>
    </row>
    <row r="102" spans="2:10" ht="34.5" customHeight="1">
      <c r="B102" s="26"/>
      <c r="C102" s="95" t="s">
        <v>355</v>
      </c>
      <c r="D102" s="96" t="s">
        <v>356</v>
      </c>
      <c r="E102" s="48"/>
      <c r="F102" s="48"/>
      <c r="G102" s="48"/>
      <c r="H102" s="48"/>
      <c r="I102" s="99"/>
      <c r="J102" s="73"/>
    </row>
    <row r="103" spans="2:10" ht="34.5" customHeight="1">
      <c r="B103" s="32">
        <v>35</v>
      </c>
      <c r="C103" s="101" t="s">
        <v>357</v>
      </c>
      <c r="D103" s="102" t="s">
        <v>358</v>
      </c>
      <c r="E103" s="106">
        <f>E104+E105</f>
        <v>6552</v>
      </c>
      <c r="F103" s="106">
        <f>F104+F105</f>
        <v>6552</v>
      </c>
      <c r="G103" s="106">
        <f>G104+G105</f>
        <v>26651</v>
      </c>
      <c r="H103" s="106">
        <f>H104+H105</f>
        <v>12682</v>
      </c>
      <c r="I103" s="104">
        <f>H103/G103*100</f>
        <v>47.58545645566771</v>
      </c>
      <c r="J103" s="73"/>
    </row>
    <row r="104" spans="2:10" ht="34.5" customHeight="1">
      <c r="B104" s="39">
        <v>350</v>
      </c>
      <c r="C104" s="107" t="s">
        <v>359</v>
      </c>
      <c r="D104" s="96" t="s">
        <v>360</v>
      </c>
      <c r="E104" s="48">
        <v>6552</v>
      </c>
      <c r="F104" s="48">
        <v>6552</v>
      </c>
      <c r="G104" s="48">
        <v>6552</v>
      </c>
      <c r="H104" s="49">
        <v>6552</v>
      </c>
      <c r="I104" s="99"/>
      <c r="J104" s="73"/>
    </row>
    <row r="105" spans="2:10" ht="34.5" customHeight="1">
      <c r="B105" s="39">
        <v>351</v>
      </c>
      <c r="C105" s="107" t="s">
        <v>361</v>
      </c>
      <c r="D105" s="96" t="s">
        <v>362</v>
      </c>
      <c r="E105" s="48"/>
      <c r="F105" s="48"/>
      <c r="G105" s="48">
        <v>20099</v>
      </c>
      <c r="H105" s="49">
        <v>6130</v>
      </c>
      <c r="I105" s="99">
        <f>H105/G105*100</f>
        <v>30.499029802477732</v>
      </c>
      <c r="J105" s="73"/>
    </row>
    <row r="106" spans="2:10" ht="34.5" customHeight="1">
      <c r="B106" s="32"/>
      <c r="C106" s="101" t="s">
        <v>363</v>
      </c>
      <c r="D106" s="102" t="s">
        <v>364</v>
      </c>
      <c r="E106" s="106">
        <f>E107+E114</f>
        <v>0</v>
      </c>
      <c r="F106" s="106">
        <f>F107+F114</f>
        <v>0</v>
      </c>
      <c r="G106" s="106">
        <f>G107+G114</f>
        <v>0</v>
      </c>
      <c r="H106" s="106">
        <f>H107+H114</f>
        <v>0</v>
      </c>
      <c r="I106" s="104"/>
      <c r="J106" s="73"/>
    </row>
    <row r="107" spans="2:10" ht="34.5" customHeight="1">
      <c r="B107" s="32">
        <v>40</v>
      </c>
      <c r="C107" s="101" t="s">
        <v>365</v>
      </c>
      <c r="D107" s="102" t="s">
        <v>366</v>
      </c>
      <c r="E107" s="106">
        <f>E108+E109+E110+E111+E112+E113</f>
        <v>0</v>
      </c>
      <c r="F107" s="106">
        <f>F108+F109+F110+F111+F112+F113</f>
        <v>0</v>
      </c>
      <c r="G107" s="106">
        <f>G108+G109+G110+G111+G112+G113</f>
        <v>0</v>
      </c>
      <c r="H107" s="106">
        <f>H108+H109+H110+H111+H112+H113</f>
        <v>0</v>
      </c>
      <c r="I107" s="104"/>
      <c r="J107" s="73"/>
    </row>
    <row r="108" spans="2:10" ht="34.5" customHeight="1">
      <c r="B108" s="39">
        <v>400</v>
      </c>
      <c r="C108" s="107" t="s">
        <v>367</v>
      </c>
      <c r="D108" s="96" t="s">
        <v>368</v>
      </c>
      <c r="E108" s="48"/>
      <c r="F108" s="48"/>
      <c r="G108" s="48"/>
      <c r="H108" s="48"/>
      <c r="I108" s="99"/>
      <c r="J108" s="73"/>
    </row>
    <row r="109" spans="2:10" ht="34.5" customHeight="1">
      <c r="B109" s="39">
        <v>401</v>
      </c>
      <c r="C109" s="107" t="s">
        <v>369</v>
      </c>
      <c r="D109" s="96" t="s">
        <v>370</v>
      </c>
      <c r="E109" s="48"/>
      <c r="F109" s="48"/>
      <c r="G109" s="48"/>
      <c r="H109" s="48"/>
      <c r="I109" s="99"/>
      <c r="J109" s="73"/>
    </row>
    <row r="110" spans="2:10" ht="34.5" customHeight="1">
      <c r="B110" s="39">
        <v>403</v>
      </c>
      <c r="C110" s="107" t="s">
        <v>371</v>
      </c>
      <c r="D110" s="96" t="s">
        <v>372</v>
      </c>
      <c r="E110" s="48"/>
      <c r="F110" s="48"/>
      <c r="G110" s="48"/>
      <c r="H110" s="48"/>
      <c r="I110" s="99"/>
      <c r="J110" s="73"/>
    </row>
    <row r="111" spans="2:10" ht="34.5" customHeight="1">
      <c r="B111" s="39">
        <v>404</v>
      </c>
      <c r="C111" s="107" t="s">
        <v>373</v>
      </c>
      <c r="D111" s="96" t="s">
        <v>374</v>
      </c>
      <c r="E111" s="48"/>
      <c r="F111" s="48"/>
      <c r="G111" s="48"/>
      <c r="H111" s="48"/>
      <c r="I111" s="99"/>
      <c r="J111" s="73"/>
    </row>
    <row r="112" spans="2:10" ht="34.5" customHeight="1">
      <c r="B112" s="39">
        <v>405</v>
      </c>
      <c r="C112" s="107" t="s">
        <v>375</v>
      </c>
      <c r="D112" s="96" t="s">
        <v>376</v>
      </c>
      <c r="E112" s="48"/>
      <c r="F112" s="48"/>
      <c r="G112" s="48"/>
      <c r="H112" s="48"/>
      <c r="I112" s="99"/>
      <c r="J112" s="73"/>
    </row>
    <row r="113" spans="2:10" ht="34.5" customHeight="1">
      <c r="B113" s="39" t="s">
        <v>377</v>
      </c>
      <c r="C113" s="107" t="s">
        <v>378</v>
      </c>
      <c r="D113" s="96" t="s">
        <v>379</v>
      </c>
      <c r="E113" s="48"/>
      <c r="F113" s="48"/>
      <c r="G113" s="48"/>
      <c r="H113" s="48"/>
      <c r="I113" s="99"/>
      <c r="J113" s="73"/>
    </row>
    <row r="114" spans="2:10" ht="34.5" customHeight="1">
      <c r="B114" s="32">
        <v>41</v>
      </c>
      <c r="C114" s="101" t="s">
        <v>380</v>
      </c>
      <c r="D114" s="102" t="s">
        <v>381</v>
      </c>
      <c r="E114" s="106">
        <f>E115+E116+E117+E118+E119+E120+E121+E122</f>
        <v>0</v>
      </c>
      <c r="F114" s="106">
        <f>F115+F116+F117+F118+F119+F120+F121+F122</f>
        <v>0</v>
      </c>
      <c r="G114" s="106">
        <f>G115+G116+G117+G118+G119+G120+G121+G122</f>
        <v>0</v>
      </c>
      <c r="H114" s="106">
        <f>H115+H116+H117+H118+H119+H120+H121+H122</f>
        <v>0</v>
      </c>
      <c r="I114" s="104"/>
      <c r="J114" s="73"/>
    </row>
    <row r="115" spans="2:10" ht="34.5" customHeight="1">
      <c r="B115" s="39">
        <v>410</v>
      </c>
      <c r="C115" s="107" t="s">
        <v>382</v>
      </c>
      <c r="D115" s="96" t="s">
        <v>383</v>
      </c>
      <c r="E115" s="48"/>
      <c r="F115" s="48"/>
      <c r="G115" s="48"/>
      <c r="H115" s="48"/>
      <c r="I115" s="99"/>
      <c r="J115" s="73"/>
    </row>
    <row r="116" spans="2:10" ht="34.5" customHeight="1">
      <c r="B116" s="39">
        <v>411</v>
      </c>
      <c r="C116" s="107" t="s">
        <v>384</v>
      </c>
      <c r="D116" s="96" t="s">
        <v>385</v>
      </c>
      <c r="E116" s="48"/>
      <c r="F116" s="48"/>
      <c r="G116" s="48"/>
      <c r="H116" s="48"/>
      <c r="I116" s="99"/>
      <c r="J116" s="73"/>
    </row>
    <row r="117" spans="2:10" ht="34.5" customHeight="1">
      <c r="B117" s="39">
        <v>412</v>
      </c>
      <c r="C117" s="107" t="s">
        <v>386</v>
      </c>
      <c r="D117" s="96" t="s">
        <v>387</v>
      </c>
      <c r="E117" s="48"/>
      <c r="F117" s="48"/>
      <c r="G117" s="48"/>
      <c r="H117" s="48"/>
      <c r="I117" s="99"/>
      <c r="J117" s="73"/>
    </row>
    <row r="118" spans="2:10" ht="34.5" customHeight="1">
      <c r="B118" s="39">
        <v>413</v>
      </c>
      <c r="C118" s="107" t="s">
        <v>388</v>
      </c>
      <c r="D118" s="96" t="s">
        <v>389</v>
      </c>
      <c r="E118" s="48"/>
      <c r="F118" s="48"/>
      <c r="G118" s="48"/>
      <c r="H118" s="48"/>
      <c r="I118" s="99"/>
      <c r="J118" s="73"/>
    </row>
    <row r="119" spans="2:10" ht="34.5" customHeight="1">
      <c r="B119" s="39">
        <v>414</v>
      </c>
      <c r="C119" s="107" t="s">
        <v>390</v>
      </c>
      <c r="D119" s="96" t="s">
        <v>391</v>
      </c>
      <c r="E119" s="48"/>
      <c r="F119" s="48"/>
      <c r="G119" s="48"/>
      <c r="H119" s="48"/>
      <c r="I119" s="99"/>
      <c r="J119" s="73"/>
    </row>
    <row r="120" spans="2:10" ht="34.5" customHeight="1">
      <c r="B120" s="39">
        <v>415</v>
      </c>
      <c r="C120" s="107" t="s">
        <v>392</v>
      </c>
      <c r="D120" s="96" t="s">
        <v>393</v>
      </c>
      <c r="E120" s="48"/>
      <c r="F120" s="48"/>
      <c r="G120" s="48"/>
      <c r="H120" s="48"/>
      <c r="I120" s="99"/>
      <c r="J120" s="73"/>
    </row>
    <row r="121" spans="2:10" ht="34.5" customHeight="1">
      <c r="B121" s="39">
        <v>416</v>
      </c>
      <c r="C121" s="107" t="s">
        <v>394</v>
      </c>
      <c r="D121" s="96" t="s">
        <v>395</v>
      </c>
      <c r="E121" s="48"/>
      <c r="F121" s="48"/>
      <c r="G121" s="48"/>
      <c r="H121" s="48"/>
      <c r="I121" s="99"/>
      <c r="J121" s="73"/>
    </row>
    <row r="122" spans="2:10" ht="34.5" customHeight="1">
      <c r="B122" s="39">
        <v>419</v>
      </c>
      <c r="C122" s="107" t="s">
        <v>396</v>
      </c>
      <c r="D122" s="96" t="s">
        <v>397</v>
      </c>
      <c r="E122" s="48"/>
      <c r="F122" s="48"/>
      <c r="G122" s="48"/>
      <c r="H122" s="48"/>
      <c r="I122" s="99"/>
      <c r="J122" s="73"/>
    </row>
    <row r="123" spans="2:10" ht="34.5" customHeight="1">
      <c r="B123" s="26">
        <v>498</v>
      </c>
      <c r="C123" s="95" t="s">
        <v>398</v>
      </c>
      <c r="D123" s="96" t="s">
        <v>399</v>
      </c>
      <c r="E123" s="48"/>
      <c r="F123" s="48"/>
      <c r="G123" s="48"/>
      <c r="H123" s="48"/>
      <c r="I123" s="99"/>
      <c r="J123" s="73"/>
    </row>
    <row r="124" spans="2:10" ht="34.5" customHeight="1">
      <c r="B124" s="32" t="s">
        <v>400</v>
      </c>
      <c r="C124" s="101" t="s">
        <v>401</v>
      </c>
      <c r="D124" s="102" t="s">
        <v>402</v>
      </c>
      <c r="E124" s="106">
        <f>E125+E132+E133+E141+E142+E143+E144</f>
        <v>240546</v>
      </c>
      <c r="F124" s="106">
        <f>F125+F132+F133+F141+F142+F143+F144</f>
        <v>235069</v>
      </c>
      <c r="G124" s="106">
        <f>G125+G132+G133+G141+G142+G143+G144</f>
        <v>234229</v>
      </c>
      <c r="H124" s="106">
        <f>H125+H132+H133+H141+H142+H143+H144</f>
        <v>234645</v>
      </c>
      <c r="I124" s="104">
        <f aca="true" t="shared" si="9" ref="I124:I125">H124/G124*100</f>
        <v>100.17760396876561</v>
      </c>
      <c r="J124" s="73"/>
    </row>
    <row r="125" spans="2:10" ht="34.5" customHeight="1">
      <c r="B125" s="32">
        <v>42</v>
      </c>
      <c r="C125" s="101" t="s">
        <v>403</v>
      </c>
      <c r="D125" s="102" t="s">
        <v>404</v>
      </c>
      <c r="E125" s="106">
        <f>E126+E127+E128+E129+E130+E131</f>
        <v>2321</v>
      </c>
      <c r="F125" s="106">
        <f>F126+F127+F128+F129+F130+F131</f>
        <v>0</v>
      </c>
      <c r="G125" s="106">
        <f>G126+G127+G128+G129+G130+G131</f>
        <v>6500</v>
      </c>
      <c r="H125" s="106">
        <f>H126+H127+H128+H129+H130+H131</f>
        <v>6286</v>
      </c>
      <c r="I125" s="104">
        <f t="shared" si="9"/>
        <v>96.70769230769231</v>
      </c>
      <c r="J125" s="73"/>
    </row>
    <row r="126" spans="2:10" ht="34.5" customHeight="1">
      <c r="B126" s="39">
        <v>420</v>
      </c>
      <c r="C126" s="107" t="s">
        <v>405</v>
      </c>
      <c r="D126" s="96" t="s">
        <v>406</v>
      </c>
      <c r="E126" s="48"/>
      <c r="F126" s="48"/>
      <c r="G126" s="48"/>
      <c r="H126" s="48"/>
      <c r="I126" s="99"/>
      <c r="J126" s="73"/>
    </row>
    <row r="127" spans="2:10" ht="34.5" customHeight="1">
      <c r="B127" s="39">
        <v>421</v>
      </c>
      <c r="C127" s="107" t="s">
        <v>407</v>
      </c>
      <c r="D127" s="96" t="s">
        <v>408</v>
      </c>
      <c r="E127" s="48"/>
      <c r="F127" s="48"/>
      <c r="G127" s="48"/>
      <c r="H127" s="48"/>
      <c r="I127" s="99"/>
      <c r="J127" s="73"/>
    </row>
    <row r="128" spans="2:10" ht="34.5" customHeight="1">
      <c r="B128" s="39">
        <v>422</v>
      </c>
      <c r="C128" s="107" t="s">
        <v>295</v>
      </c>
      <c r="D128" s="96" t="s">
        <v>409</v>
      </c>
      <c r="E128" s="48"/>
      <c r="F128" s="48"/>
      <c r="G128" s="48">
        <v>6500</v>
      </c>
      <c r="H128" s="48"/>
      <c r="I128" s="99"/>
      <c r="J128" s="73"/>
    </row>
    <row r="129" spans="2:10" ht="34.5" customHeight="1">
      <c r="B129" s="39">
        <v>423</v>
      </c>
      <c r="C129" s="107" t="s">
        <v>298</v>
      </c>
      <c r="D129" s="96" t="s">
        <v>410</v>
      </c>
      <c r="E129" s="48"/>
      <c r="F129" s="48"/>
      <c r="G129" s="48"/>
      <c r="H129" s="48"/>
      <c r="I129" s="99"/>
      <c r="J129" s="73"/>
    </row>
    <row r="130" spans="2:10" ht="34.5" customHeight="1">
      <c r="B130" s="39">
        <v>427</v>
      </c>
      <c r="C130" s="107" t="s">
        <v>411</v>
      </c>
      <c r="D130" s="96" t="s">
        <v>412</v>
      </c>
      <c r="E130" s="48"/>
      <c r="F130" s="48"/>
      <c r="G130" s="48"/>
      <c r="H130" s="48"/>
      <c r="I130" s="99"/>
      <c r="J130" s="73"/>
    </row>
    <row r="131" spans="2:10" ht="34.5" customHeight="1">
      <c r="B131" s="39" t="s">
        <v>413</v>
      </c>
      <c r="C131" s="107" t="s">
        <v>414</v>
      </c>
      <c r="D131" s="96" t="s">
        <v>415</v>
      </c>
      <c r="E131" s="48">
        <v>2321</v>
      </c>
      <c r="F131" s="48"/>
      <c r="G131" s="48"/>
      <c r="H131" s="48">
        <v>6286</v>
      </c>
      <c r="I131" s="99"/>
      <c r="J131" s="73"/>
    </row>
    <row r="132" spans="2:10" ht="34.5" customHeight="1">
      <c r="B132" s="26">
        <v>430</v>
      </c>
      <c r="C132" s="95" t="s">
        <v>416</v>
      </c>
      <c r="D132" s="96" t="s">
        <v>417</v>
      </c>
      <c r="E132" s="48">
        <v>7463</v>
      </c>
      <c r="F132" s="48">
        <v>4000</v>
      </c>
      <c r="G132" s="48">
        <v>7000</v>
      </c>
      <c r="H132" s="48">
        <v>7556</v>
      </c>
      <c r="I132" s="99">
        <f aca="true" t="shared" si="10" ref="I132:I133">H132/G132*100</f>
        <v>107.94285714285714</v>
      </c>
      <c r="J132" s="73"/>
    </row>
    <row r="133" spans="2:10" ht="34.5" customHeight="1">
      <c r="B133" s="32" t="s">
        <v>418</v>
      </c>
      <c r="C133" s="101" t="s">
        <v>419</v>
      </c>
      <c r="D133" s="102" t="s">
        <v>420</v>
      </c>
      <c r="E133" s="106">
        <f>E134+E135+E136+E137+E138+E139+E140</f>
        <v>105316</v>
      </c>
      <c r="F133" s="106">
        <f>F134+F135+F136+F137+F138+F139+F140</f>
        <v>102957</v>
      </c>
      <c r="G133" s="106">
        <f>G134+G135+G136+G137+G138+G139+G140</f>
        <v>93400</v>
      </c>
      <c r="H133" s="106">
        <f>H134+H135+H136+H137+H138+H139+H140</f>
        <v>95219</v>
      </c>
      <c r="I133" s="104">
        <f t="shared" si="10"/>
        <v>101.9475374732334</v>
      </c>
      <c r="J133" s="73"/>
    </row>
    <row r="134" spans="2:10" ht="34.5" customHeight="1">
      <c r="B134" s="39">
        <v>431</v>
      </c>
      <c r="C134" s="107" t="s">
        <v>421</v>
      </c>
      <c r="D134" s="96" t="s">
        <v>422</v>
      </c>
      <c r="E134" s="48"/>
      <c r="F134" s="48"/>
      <c r="G134" s="48"/>
      <c r="H134" s="48"/>
      <c r="I134" s="99"/>
      <c r="J134" s="73"/>
    </row>
    <row r="135" spans="2:10" ht="34.5" customHeight="1">
      <c r="B135" s="39">
        <v>432</v>
      </c>
      <c r="C135" s="107" t="s">
        <v>423</v>
      </c>
      <c r="D135" s="96" t="s">
        <v>424</v>
      </c>
      <c r="E135" s="48"/>
      <c r="F135" s="48"/>
      <c r="G135" s="48"/>
      <c r="H135" s="48"/>
      <c r="I135" s="99"/>
      <c r="J135" s="73"/>
    </row>
    <row r="136" spans="2:10" ht="34.5" customHeight="1">
      <c r="B136" s="39">
        <v>433</v>
      </c>
      <c r="C136" s="107" t="s">
        <v>425</v>
      </c>
      <c r="D136" s="96" t="s">
        <v>426</v>
      </c>
      <c r="E136" s="48"/>
      <c r="F136" s="48"/>
      <c r="G136" s="48"/>
      <c r="H136" s="48"/>
      <c r="I136" s="99"/>
      <c r="J136" s="73"/>
    </row>
    <row r="137" spans="2:10" ht="34.5" customHeight="1">
      <c r="B137" s="39">
        <v>434</v>
      </c>
      <c r="C137" s="107" t="s">
        <v>427</v>
      </c>
      <c r="D137" s="96" t="s">
        <v>428</v>
      </c>
      <c r="E137" s="48"/>
      <c r="F137" s="48"/>
      <c r="G137" s="48"/>
      <c r="H137" s="48"/>
      <c r="I137" s="99"/>
      <c r="J137" s="73"/>
    </row>
    <row r="138" spans="2:10" ht="34.5" customHeight="1">
      <c r="B138" s="39">
        <v>435</v>
      </c>
      <c r="C138" s="107" t="s">
        <v>429</v>
      </c>
      <c r="D138" s="96" t="s">
        <v>430</v>
      </c>
      <c r="E138" s="48">
        <v>105316</v>
      </c>
      <c r="F138" s="48">
        <v>102957</v>
      </c>
      <c r="G138" s="48">
        <v>93400</v>
      </c>
      <c r="H138" s="49">
        <v>95219</v>
      </c>
      <c r="I138" s="99">
        <f>H138/G138*100</f>
        <v>101.9475374732334</v>
      </c>
      <c r="J138" s="73"/>
    </row>
    <row r="139" spans="2:10" ht="34.5" customHeight="1">
      <c r="B139" s="39">
        <v>436</v>
      </c>
      <c r="C139" s="107" t="s">
        <v>431</v>
      </c>
      <c r="D139" s="96" t="s">
        <v>432</v>
      </c>
      <c r="E139" s="48"/>
      <c r="F139" s="48"/>
      <c r="G139" s="48"/>
      <c r="H139" s="48"/>
      <c r="I139" s="99"/>
      <c r="J139" s="73"/>
    </row>
    <row r="140" spans="2:10" ht="34.5" customHeight="1">
      <c r="B140" s="39">
        <v>439</v>
      </c>
      <c r="C140" s="107" t="s">
        <v>433</v>
      </c>
      <c r="D140" s="96" t="s">
        <v>434</v>
      </c>
      <c r="E140" s="48"/>
      <c r="F140" s="48"/>
      <c r="G140" s="48"/>
      <c r="H140" s="48"/>
      <c r="I140" s="99"/>
      <c r="J140" s="73"/>
    </row>
    <row r="141" spans="2:10" ht="34.5" customHeight="1">
      <c r="B141" s="26" t="s">
        <v>435</v>
      </c>
      <c r="C141" s="95" t="s">
        <v>436</v>
      </c>
      <c r="D141" s="96" t="s">
        <v>437</v>
      </c>
      <c r="E141" s="48">
        <v>15461</v>
      </c>
      <c r="F141" s="48">
        <v>18726</v>
      </c>
      <c r="G141" s="48">
        <v>15629</v>
      </c>
      <c r="H141" s="49">
        <v>15814</v>
      </c>
      <c r="I141" s="99">
        <f>H141/G141*100</f>
        <v>101.18369697357477</v>
      </c>
      <c r="J141" s="73"/>
    </row>
    <row r="142" spans="2:10" ht="34.5" customHeight="1">
      <c r="B142" s="26">
        <v>47</v>
      </c>
      <c r="C142" s="95" t="s">
        <v>438</v>
      </c>
      <c r="D142" s="96" t="s">
        <v>439</v>
      </c>
      <c r="E142" s="48">
        <v>6</v>
      </c>
      <c r="F142" s="48">
        <v>700</v>
      </c>
      <c r="G142" s="48">
        <v>700</v>
      </c>
      <c r="H142" s="48">
        <v>1090</v>
      </c>
      <c r="I142" s="99"/>
      <c r="J142" s="73"/>
    </row>
    <row r="143" spans="2:10" ht="34.5" customHeight="1">
      <c r="B143" s="26">
        <v>48</v>
      </c>
      <c r="C143" s="95" t="s">
        <v>440</v>
      </c>
      <c r="D143" s="96" t="s">
        <v>441</v>
      </c>
      <c r="E143" s="48">
        <v>68</v>
      </c>
      <c r="F143" s="48">
        <v>1000</v>
      </c>
      <c r="G143" s="48">
        <v>1000</v>
      </c>
      <c r="H143" s="49">
        <v>1010</v>
      </c>
      <c r="I143" s="99"/>
      <c r="J143" s="73"/>
    </row>
    <row r="144" spans="2:10" ht="34.5" customHeight="1">
      <c r="B144" s="26" t="s">
        <v>442</v>
      </c>
      <c r="C144" s="95" t="s">
        <v>443</v>
      </c>
      <c r="D144" s="96" t="s">
        <v>444</v>
      </c>
      <c r="E144" s="48">
        <v>109911</v>
      </c>
      <c r="F144" s="48">
        <v>107686</v>
      </c>
      <c r="G144" s="48">
        <v>110000</v>
      </c>
      <c r="H144" s="48">
        <v>107670</v>
      </c>
      <c r="I144" s="99">
        <f>H144/G144*100</f>
        <v>97.88181818181818</v>
      </c>
      <c r="J144" s="73"/>
    </row>
    <row r="145" spans="2:10" ht="53.25" customHeight="1">
      <c r="B145" s="26"/>
      <c r="C145" s="95" t="s">
        <v>445</v>
      </c>
      <c r="D145" s="96" t="s">
        <v>446</v>
      </c>
      <c r="E145" s="48"/>
      <c r="F145" s="48"/>
      <c r="G145" s="48"/>
      <c r="H145" s="48"/>
      <c r="I145" s="99"/>
      <c r="J145" s="73"/>
    </row>
    <row r="146" spans="2:10" ht="34.5" customHeight="1">
      <c r="B146" s="32"/>
      <c r="C146" s="101" t="s">
        <v>447</v>
      </c>
      <c r="D146" s="102" t="s">
        <v>448</v>
      </c>
      <c r="E146" s="106">
        <f>E106+E124+E123+E83-E145</f>
        <v>1534026</v>
      </c>
      <c r="F146" s="106">
        <f>F106+F124+F123+F83-F145</f>
        <v>1537434</v>
      </c>
      <c r="G146" s="106">
        <f>G106+G124+G123+G83-G145</f>
        <v>1513362</v>
      </c>
      <c r="H146" s="106">
        <f>H106+H124+H123+H83-H145</f>
        <v>1521995</v>
      </c>
      <c r="I146" s="104">
        <f aca="true" t="shared" si="11" ref="I146:I147">H146/G146*100</f>
        <v>100.57045174915189</v>
      </c>
      <c r="J146" s="73"/>
    </row>
    <row r="147" spans="2:10" ht="34.5" customHeight="1">
      <c r="B147" s="114">
        <v>89</v>
      </c>
      <c r="C147" s="115" t="s">
        <v>449</v>
      </c>
      <c r="D147" s="116" t="s">
        <v>450</v>
      </c>
      <c r="E147" s="66">
        <v>1422174</v>
      </c>
      <c r="F147" s="66">
        <v>1422174</v>
      </c>
      <c r="G147" s="66">
        <v>1422174</v>
      </c>
      <c r="H147" s="117">
        <v>1422174</v>
      </c>
      <c r="I147" s="99">
        <f t="shared" si="11"/>
        <v>100</v>
      </c>
      <c r="J147" s="73"/>
    </row>
    <row r="149" spans="2:9" s="73" customFormat="1" ht="18">
      <c r="B149" s="1">
        <f>'Биланс успеха'!B89</f>
        <v>0</v>
      </c>
      <c r="C149" s="3"/>
      <c r="D149" s="3"/>
      <c r="E149" s="118"/>
      <c r="F149" s="119"/>
      <c r="G149" s="120" t="s">
        <v>110</v>
      </c>
      <c r="H149" s="121"/>
      <c r="I149" s="120"/>
    </row>
    <row r="150" spans="2:9" s="73" customFormat="1" ht="18">
      <c r="B150" s="3"/>
      <c r="C150" s="3"/>
      <c r="D150" s="118" t="s">
        <v>111</v>
      </c>
      <c r="E150" s="3"/>
      <c r="F150" s="3"/>
      <c r="G150" s="3"/>
      <c r="H150" s="3"/>
      <c r="I150" s="3"/>
    </row>
    <row r="153" spans="3:8" ht="15.75">
      <c r="C153" s="122"/>
      <c r="D153" s="123"/>
      <c r="E153" s="124"/>
      <c r="F153" s="124"/>
      <c r="G153" s="124"/>
      <c r="H153" s="124"/>
    </row>
    <row r="154" spans="3:8" ht="15.75">
      <c r="C154" s="122"/>
      <c r="D154" s="123"/>
      <c r="E154" s="124"/>
      <c r="F154" s="124"/>
      <c r="G154" s="124"/>
      <c r="H154" s="124"/>
    </row>
    <row r="155" spans="3:8" ht="15.75">
      <c r="C155" s="122"/>
      <c r="D155" s="123"/>
      <c r="E155" s="124"/>
      <c r="F155" s="124"/>
      <c r="G155" s="124"/>
      <c r="H155" s="125"/>
    </row>
  </sheetData>
  <sheetProtection selectLockedCells="1" selectUnlockedCells="1"/>
  <mergeCells count="8">
    <mergeCell ref="B5:I5"/>
    <mergeCell ref="B7:B8"/>
    <mergeCell ref="C7:C8"/>
    <mergeCell ref="D7:D8"/>
    <mergeCell ref="E7:E8"/>
    <mergeCell ref="F7:F8"/>
    <mergeCell ref="G7:H7"/>
    <mergeCell ref="I7:I8"/>
  </mergeCells>
  <printOptions/>
  <pageMargins left="0.75" right="0.75" top="1" bottom="1" header="0.5118055555555555" footer="0.5118055555555555"/>
  <pageSetup fitToHeight="0" fitToWidth="1" horizontalDpi="300" verticalDpi="300" orientation="portrait"/>
</worksheet>
</file>

<file path=xl/worksheets/sheet3.xml><?xml version="1.0" encoding="utf-8"?>
<worksheet xmlns="http://schemas.openxmlformats.org/spreadsheetml/2006/main" xmlns:r="http://schemas.openxmlformats.org/officeDocument/2006/relationships">
  <sheetPr>
    <tabColor indexed="21"/>
  </sheetPr>
  <dimension ref="B1:R63"/>
  <sheetViews>
    <sheetView zoomScale="60" zoomScaleNormal="60" workbookViewId="0" topLeftCell="A1">
      <pane ySplit="9" topLeftCell="A10" activePane="bottomLeft" state="frozen"/>
      <selection pane="topLeft" activeCell="A1" sqref="A1"/>
      <selection pane="bottomLeft" activeCell="G66" sqref="G66"/>
    </sheetView>
  </sheetViews>
  <sheetFormatPr defaultColWidth="8.00390625" defaultRowHeight="12.75"/>
  <cols>
    <col min="1" max="1" width="9.140625" style="1" customWidth="1"/>
    <col min="2" max="2" width="13.00390625" style="1" customWidth="1"/>
    <col min="3" max="3" width="78.140625" style="1" customWidth="1"/>
    <col min="4" max="4" width="7.00390625" style="1" customWidth="1"/>
    <col min="5" max="5" width="23.421875" style="1" customWidth="1"/>
    <col min="6" max="6" width="25.00390625" style="1" customWidth="1"/>
    <col min="7" max="7" width="25.28125" style="1" customWidth="1"/>
    <col min="8" max="8" width="25.57421875" style="1" customWidth="1"/>
    <col min="9" max="9" width="26.421875" style="1" customWidth="1"/>
    <col min="10" max="16384" width="9.140625" style="1" customWidth="1"/>
  </cols>
  <sheetData>
    <row r="1" spans="2:9" ht="15.75">
      <c r="B1" s="3"/>
      <c r="C1" s="3"/>
      <c r="D1" s="3"/>
      <c r="E1" s="3"/>
      <c r="F1" s="3"/>
      <c r="G1" s="3"/>
      <c r="H1" s="3"/>
      <c r="I1" s="126" t="s">
        <v>451</v>
      </c>
    </row>
    <row r="2" spans="2:9" ht="15.75">
      <c r="B2" s="7" t="s">
        <v>1</v>
      </c>
      <c r="C2" s="3" t="s">
        <v>2</v>
      </c>
      <c r="D2" s="73"/>
      <c r="E2" s="3"/>
      <c r="F2" s="3"/>
      <c r="G2" s="3"/>
      <c r="H2" s="3"/>
      <c r="I2" s="3"/>
    </row>
    <row r="3" spans="2:9" ht="15.75">
      <c r="B3" s="7" t="s">
        <v>3</v>
      </c>
      <c r="C3" s="9" t="s">
        <v>4</v>
      </c>
      <c r="D3" s="73"/>
      <c r="E3" s="3"/>
      <c r="F3" s="3"/>
      <c r="G3" s="3"/>
      <c r="H3" s="3"/>
      <c r="I3" s="3"/>
    </row>
    <row r="4" spans="2:9" ht="24.75" customHeight="1">
      <c r="B4" s="3"/>
      <c r="C4" s="3"/>
      <c r="D4" s="3"/>
      <c r="E4" s="3"/>
      <c r="F4" s="3"/>
      <c r="G4" s="3"/>
      <c r="H4" s="3"/>
      <c r="I4" s="126"/>
    </row>
    <row r="5" spans="2:9" s="10" customFormat="1" ht="24.75" customHeight="1">
      <c r="B5" s="12" t="s">
        <v>452</v>
      </c>
      <c r="C5" s="12"/>
      <c r="D5" s="12"/>
      <c r="E5" s="12"/>
      <c r="F5" s="12"/>
      <c r="G5" s="12"/>
      <c r="H5" s="12"/>
      <c r="I5" s="12"/>
    </row>
    <row r="6" spans="2:9" s="10" customFormat="1" ht="24.75" customHeight="1">
      <c r="B6" s="12" t="s">
        <v>453</v>
      </c>
      <c r="C6" s="12"/>
      <c r="D6" s="12"/>
      <c r="E6" s="12"/>
      <c r="F6" s="12"/>
      <c r="G6" s="12"/>
      <c r="H6" s="12"/>
      <c r="I6" s="12"/>
    </row>
    <row r="7" spans="2:9" ht="18.75" customHeight="1">
      <c r="B7" s="3"/>
      <c r="C7" s="3"/>
      <c r="D7" s="3"/>
      <c r="E7" s="3"/>
      <c r="F7" s="3"/>
      <c r="G7" s="3"/>
      <c r="H7" s="3"/>
      <c r="I7" s="74" t="s">
        <v>454</v>
      </c>
    </row>
    <row r="8" spans="2:9" ht="30.75" customHeight="1">
      <c r="B8" s="14"/>
      <c r="C8" s="15" t="s">
        <v>8</v>
      </c>
      <c r="D8" s="15" t="s">
        <v>115</v>
      </c>
      <c r="E8" s="127" t="s">
        <v>10</v>
      </c>
      <c r="F8" s="127" t="s">
        <v>11</v>
      </c>
      <c r="G8" s="16" t="s">
        <v>455</v>
      </c>
      <c r="H8" s="16"/>
      <c r="I8" s="17" t="s">
        <v>456</v>
      </c>
    </row>
    <row r="9" spans="2:9" ht="91.5" customHeight="1">
      <c r="B9" s="14"/>
      <c r="C9" s="15"/>
      <c r="D9" s="15"/>
      <c r="E9" s="127"/>
      <c r="F9" s="127"/>
      <c r="G9" s="128" t="s">
        <v>14</v>
      </c>
      <c r="H9" s="19" t="s">
        <v>15</v>
      </c>
      <c r="I9" s="17"/>
    </row>
    <row r="10" spans="2:9" ht="31.5" customHeight="1">
      <c r="B10" s="129">
        <v>1</v>
      </c>
      <c r="C10" s="130" t="s">
        <v>457</v>
      </c>
      <c r="D10" s="131"/>
      <c r="E10" s="132" t="s">
        <v>458</v>
      </c>
      <c r="F10" s="132"/>
      <c r="G10" s="132"/>
      <c r="H10" s="133"/>
      <c r="I10" s="134"/>
    </row>
    <row r="11" spans="2:9" ht="31.5" customHeight="1">
      <c r="B11" s="60">
        <v>2</v>
      </c>
      <c r="C11" s="135" t="s">
        <v>459</v>
      </c>
      <c r="D11" s="136">
        <v>3001</v>
      </c>
      <c r="E11" s="105">
        <f>E12+E13+E14</f>
        <v>477459</v>
      </c>
      <c r="F11" s="105">
        <f>F12+F13+F14</f>
        <v>411302</v>
      </c>
      <c r="G11" s="105">
        <f>G12+G13+G14</f>
        <v>107911</v>
      </c>
      <c r="H11" s="105">
        <f>H12+H13+H14</f>
        <v>98449</v>
      </c>
      <c r="I11" s="36">
        <f aca="true" t="shared" si="0" ref="I11:I18">H11/G11*100</f>
        <v>91.2316631298014</v>
      </c>
    </row>
    <row r="12" spans="2:9" ht="31.5" customHeight="1">
      <c r="B12" s="39">
        <v>3</v>
      </c>
      <c r="C12" s="137" t="s">
        <v>460</v>
      </c>
      <c r="D12" s="138">
        <v>3002</v>
      </c>
      <c r="E12" s="38">
        <v>435689</v>
      </c>
      <c r="F12" s="38">
        <v>380302</v>
      </c>
      <c r="G12" s="38">
        <v>96911</v>
      </c>
      <c r="H12" s="43">
        <v>89433</v>
      </c>
      <c r="I12" s="30">
        <f t="shared" si="0"/>
        <v>92.2836416918616</v>
      </c>
    </row>
    <row r="13" spans="2:9" ht="31.5" customHeight="1">
      <c r="B13" s="39">
        <v>4</v>
      </c>
      <c r="C13" s="137" t="s">
        <v>461</v>
      </c>
      <c r="D13" s="138">
        <v>3003</v>
      </c>
      <c r="E13" s="38">
        <v>13000</v>
      </c>
      <c r="F13" s="38">
        <v>11000</v>
      </c>
      <c r="G13" s="38">
        <v>3000</v>
      </c>
      <c r="H13" s="43">
        <v>2641</v>
      </c>
      <c r="I13" s="30">
        <f t="shared" si="0"/>
        <v>88.03333333333333</v>
      </c>
    </row>
    <row r="14" spans="2:9" ht="31.5" customHeight="1">
      <c r="B14" s="39">
        <v>5</v>
      </c>
      <c r="C14" s="137" t="s">
        <v>462</v>
      </c>
      <c r="D14" s="138">
        <v>3004</v>
      </c>
      <c r="E14" s="38">
        <v>28770</v>
      </c>
      <c r="F14" s="38">
        <v>20000</v>
      </c>
      <c r="G14" s="38">
        <v>8000</v>
      </c>
      <c r="H14" s="38">
        <v>6375</v>
      </c>
      <c r="I14" s="30">
        <f t="shared" si="0"/>
        <v>79.6875</v>
      </c>
    </row>
    <row r="15" spans="2:9" ht="31.5" customHeight="1">
      <c r="B15" s="60">
        <v>6</v>
      </c>
      <c r="C15" s="135" t="s">
        <v>463</v>
      </c>
      <c r="D15" s="136">
        <v>3005</v>
      </c>
      <c r="E15" s="105">
        <f>E16+E17+E18+E19+E20</f>
        <v>449035</v>
      </c>
      <c r="F15" s="105">
        <f>F16+F17+F18+F19+F20</f>
        <v>380802</v>
      </c>
      <c r="G15" s="105">
        <f>G16+G17+G18+G19+G20</f>
        <v>106911</v>
      </c>
      <c r="H15" s="105">
        <f>H16+H17+H18+H19+H20</f>
        <v>97746</v>
      </c>
      <c r="I15" s="36">
        <f t="shared" si="0"/>
        <v>91.4274489996352</v>
      </c>
    </row>
    <row r="16" spans="2:9" ht="31.5" customHeight="1">
      <c r="B16" s="39">
        <v>7</v>
      </c>
      <c r="C16" s="137" t="s">
        <v>464</v>
      </c>
      <c r="D16" s="138">
        <v>3006</v>
      </c>
      <c r="E16" s="38">
        <v>244945</v>
      </c>
      <c r="F16" s="38">
        <v>173000</v>
      </c>
      <c r="G16" s="38">
        <v>48000</v>
      </c>
      <c r="H16" s="43">
        <v>50211</v>
      </c>
      <c r="I16" s="30">
        <f t="shared" si="0"/>
        <v>104.60624999999999</v>
      </c>
    </row>
    <row r="17" spans="2:9" ht="31.5" customHeight="1">
      <c r="B17" s="39">
        <v>8</v>
      </c>
      <c r="C17" s="137" t="s">
        <v>465</v>
      </c>
      <c r="D17" s="138">
        <v>3007</v>
      </c>
      <c r="E17" s="38">
        <v>189373</v>
      </c>
      <c r="F17" s="38">
        <v>191802</v>
      </c>
      <c r="G17" s="38">
        <v>55811</v>
      </c>
      <c r="H17" s="38">
        <v>46795</v>
      </c>
      <c r="I17" s="30">
        <f t="shared" si="0"/>
        <v>83.84547848990343</v>
      </c>
    </row>
    <row r="18" spans="2:9" ht="31.5" customHeight="1">
      <c r="B18" s="39">
        <v>9</v>
      </c>
      <c r="C18" s="137" t="s">
        <v>466</v>
      </c>
      <c r="D18" s="138">
        <v>3008</v>
      </c>
      <c r="E18" s="38">
        <v>3005</v>
      </c>
      <c r="F18" s="38">
        <v>1000</v>
      </c>
      <c r="G18" s="38">
        <v>100</v>
      </c>
      <c r="H18" s="38">
        <v>62</v>
      </c>
      <c r="I18" s="30">
        <f t="shared" si="0"/>
        <v>62</v>
      </c>
    </row>
    <row r="19" spans="2:9" ht="31.5" customHeight="1">
      <c r="B19" s="39">
        <v>10</v>
      </c>
      <c r="C19" s="137" t="s">
        <v>467</v>
      </c>
      <c r="D19" s="138">
        <v>3009</v>
      </c>
      <c r="E19" s="38"/>
      <c r="F19" s="38"/>
      <c r="G19" s="38"/>
      <c r="H19" s="38"/>
      <c r="I19" s="30"/>
    </row>
    <row r="20" spans="2:14" ht="31.5" customHeight="1">
      <c r="B20" s="39">
        <v>11</v>
      </c>
      <c r="C20" s="137" t="s">
        <v>468</v>
      </c>
      <c r="D20" s="138">
        <v>3010</v>
      </c>
      <c r="E20" s="38">
        <v>11712</v>
      </c>
      <c r="F20" s="38">
        <v>15000</v>
      </c>
      <c r="G20" s="38">
        <v>3000</v>
      </c>
      <c r="H20" s="38">
        <v>678</v>
      </c>
      <c r="I20" s="30">
        <f>H20/G20*100</f>
        <v>22.6</v>
      </c>
      <c r="N20" s="139"/>
    </row>
    <row r="21" spans="2:9" ht="31.5" customHeight="1">
      <c r="B21" s="60">
        <v>12</v>
      </c>
      <c r="C21" s="135" t="s">
        <v>469</v>
      </c>
      <c r="D21" s="136">
        <v>3011</v>
      </c>
      <c r="E21" s="140">
        <f>IF(((E11-E15)&gt;0),E11-E15,0)</f>
        <v>28424</v>
      </c>
      <c r="F21" s="140">
        <f>IF(((F11-F15)&gt;0),F11-F15,0)</f>
        <v>30500</v>
      </c>
      <c r="G21" s="140">
        <f>IF(((G11-G15)&gt;0),G11-G15,0)</f>
        <v>1000</v>
      </c>
      <c r="H21" s="140">
        <f>IF(((H11-H15)&gt;0),H11-H15,0)</f>
        <v>703</v>
      </c>
      <c r="I21" s="35"/>
    </row>
    <row r="22" spans="2:9" ht="31.5" customHeight="1">
      <c r="B22" s="60">
        <v>13</v>
      </c>
      <c r="C22" s="135" t="s">
        <v>470</v>
      </c>
      <c r="D22" s="136">
        <v>3012</v>
      </c>
      <c r="E22" s="140">
        <f>IF(((E15-E11)&gt;0),E15-E11,0)</f>
        <v>0</v>
      </c>
      <c r="F22" s="140">
        <f>IF(((F15-F11)&gt;0),F15-F11,0)</f>
        <v>0</v>
      </c>
      <c r="G22" s="140">
        <f>IF(((G15-G11)&gt;0),G15-G11,0)</f>
        <v>0</v>
      </c>
      <c r="H22" s="140">
        <f>IF(((H15-H11)&gt;0),H15-H11,0)</f>
        <v>0</v>
      </c>
      <c r="I22" s="35"/>
    </row>
    <row r="23" spans="2:18" ht="31.5" customHeight="1">
      <c r="B23" s="39">
        <v>14</v>
      </c>
      <c r="C23" s="141" t="s">
        <v>471</v>
      </c>
      <c r="D23" s="138"/>
      <c r="E23" s="38"/>
      <c r="F23" s="38"/>
      <c r="G23" s="38"/>
      <c r="H23" s="38"/>
      <c r="I23" s="30"/>
      <c r="R23" s="139"/>
    </row>
    <row r="24" spans="2:9" ht="31.5" customHeight="1">
      <c r="B24" s="60">
        <v>15</v>
      </c>
      <c r="C24" s="135" t="s">
        <v>472</v>
      </c>
      <c r="D24" s="136">
        <v>3013</v>
      </c>
      <c r="E24" s="105">
        <f>E25+E26+E27+E28+E29</f>
        <v>0</v>
      </c>
      <c r="F24" s="105">
        <f>F25+F26+F27+F28+F29</f>
        <v>0</v>
      </c>
      <c r="G24" s="105">
        <f>G25+G26+G27+G28+G29</f>
        <v>0</v>
      </c>
      <c r="H24" s="105">
        <f>H25+H26+H27+H28+H29</f>
        <v>0</v>
      </c>
      <c r="I24" s="36"/>
    </row>
    <row r="25" spans="2:9" ht="31.5" customHeight="1">
      <c r="B25" s="39">
        <v>16</v>
      </c>
      <c r="C25" s="137" t="s">
        <v>473</v>
      </c>
      <c r="D25" s="138">
        <v>3014</v>
      </c>
      <c r="E25" s="38"/>
      <c r="F25" s="38"/>
      <c r="G25" s="38"/>
      <c r="H25" s="38"/>
      <c r="I25" s="30"/>
    </row>
    <row r="26" spans="2:9" ht="31.5" customHeight="1">
      <c r="B26" s="39">
        <v>17</v>
      </c>
      <c r="C26" s="137" t="s">
        <v>474</v>
      </c>
      <c r="D26" s="138">
        <v>3015</v>
      </c>
      <c r="E26" s="38"/>
      <c r="F26" s="38"/>
      <c r="G26" s="38"/>
      <c r="H26" s="38"/>
      <c r="I26" s="30"/>
    </row>
    <row r="27" spans="2:9" ht="31.5" customHeight="1">
      <c r="B27" s="39">
        <v>18</v>
      </c>
      <c r="C27" s="137" t="s">
        <v>475</v>
      </c>
      <c r="D27" s="138">
        <v>3016</v>
      </c>
      <c r="E27" s="38"/>
      <c r="F27" s="38"/>
      <c r="G27" s="38"/>
      <c r="H27" s="38"/>
      <c r="I27" s="30"/>
    </row>
    <row r="28" spans="2:9" ht="31.5" customHeight="1">
      <c r="B28" s="39">
        <v>19</v>
      </c>
      <c r="C28" s="137" t="s">
        <v>476</v>
      </c>
      <c r="D28" s="138">
        <v>3017</v>
      </c>
      <c r="E28" s="38"/>
      <c r="F28" s="38"/>
      <c r="G28" s="38"/>
      <c r="H28" s="38"/>
      <c r="I28" s="30"/>
    </row>
    <row r="29" spans="2:9" ht="31.5" customHeight="1">
      <c r="B29" s="39">
        <v>20</v>
      </c>
      <c r="C29" s="137" t="s">
        <v>477</v>
      </c>
      <c r="D29" s="138">
        <v>3018</v>
      </c>
      <c r="E29" s="38"/>
      <c r="F29" s="38"/>
      <c r="G29" s="38"/>
      <c r="H29" s="38"/>
      <c r="I29" s="30"/>
    </row>
    <row r="30" spans="2:9" ht="31.5" customHeight="1">
      <c r="B30" s="60">
        <v>21</v>
      </c>
      <c r="C30" s="135" t="s">
        <v>478</v>
      </c>
      <c r="D30" s="136">
        <v>3019</v>
      </c>
      <c r="E30" s="105">
        <f>E31+E32+E33</f>
        <v>36667</v>
      </c>
      <c r="F30" s="105">
        <f>F31+F32+F33</f>
        <v>29000</v>
      </c>
      <c r="G30" s="105">
        <f>G31+G32+G33</f>
        <v>1000</v>
      </c>
      <c r="H30" s="105">
        <f>H31+H32+H33</f>
        <v>903</v>
      </c>
      <c r="I30" s="36"/>
    </row>
    <row r="31" spans="2:9" ht="31.5" customHeight="1">
      <c r="B31" s="39">
        <v>22</v>
      </c>
      <c r="C31" s="137" t="s">
        <v>479</v>
      </c>
      <c r="D31" s="138">
        <v>3020</v>
      </c>
      <c r="E31" s="38"/>
      <c r="F31" s="38"/>
      <c r="G31" s="38"/>
      <c r="H31" s="38"/>
      <c r="I31" s="30"/>
    </row>
    <row r="32" spans="2:9" ht="31.5" customHeight="1">
      <c r="B32" s="39">
        <v>23</v>
      </c>
      <c r="C32" s="137" t="s">
        <v>480</v>
      </c>
      <c r="D32" s="138">
        <v>3021</v>
      </c>
      <c r="E32" s="38">
        <v>36667</v>
      </c>
      <c r="F32" s="38">
        <v>29000</v>
      </c>
      <c r="G32" s="38">
        <v>1000</v>
      </c>
      <c r="H32" s="38">
        <v>903</v>
      </c>
      <c r="I32" s="30"/>
    </row>
    <row r="33" spans="2:9" ht="31.5" customHeight="1">
      <c r="B33" s="39">
        <v>24</v>
      </c>
      <c r="C33" s="137" t="s">
        <v>481</v>
      </c>
      <c r="D33" s="138">
        <v>3022</v>
      </c>
      <c r="E33" s="38"/>
      <c r="F33" s="38"/>
      <c r="G33" s="38"/>
      <c r="H33" s="38"/>
      <c r="I33" s="142"/>
    </row>
    <row r="34" spans="2:9" ht="31.5" customHeight="1">
      <c r="B34" s="60">
        <v>25</v>
      </c>
      <c r="C34" s="135" t="s">
        <v>482</v>
      </c>
      <c r="D34" s="136">
        <v>3023</v>
      </c>
      <c r="E34" s="140">
        <f>IF(((E24-E30)&gt;0),E24-E30,0)</f>
        <v>0</v>
      </c>
      <c r="F34" s="140">
        <f>IF(((F24-F30)&gt;0),F24-F30,0)</f>
        <v>0</v>
      </c>
      <c r="G34" s="140">
        <f>IF(((G24-G30)&gt;0),G24-G30,0)</f>
        <v>0</v>
      </c>
      <c r="H34" s="140">
        <f>IF(((H24-H30)&gt;0),H24-H30,0)</f>
        <v>0</v>
      </c>
      <c r="I34" s="143"/>
    </row>
    <row r="35" spans="2:9" ht="31.5" customHeight="1">
      <c r="B35" s="60">
        <v>26</v>
      </c>
      <c r="C35" s="135" t="s">
        <v>483</v>
      </c>
      <c r="D35" s="136">
        <v>3024</v>
      </c>
      <c r="E35" s="140">
        <f>IF(((E30-E24)&gt;0),E30-E24,0)</f>
        <v>36667</v>
      </c>
      <c r="F35" s="140">
        <f>IF(((F30-F24)&gt;0),F30-F24,0)</f>
        <v>29000</v>
      </c>
      <c r="G35" s="140">
        <f>IF(((G30-G24)&gt;0),G30-G24,0)</f>
        <v>1000</v>
      </c>
      <c r="H35" s="140">
        <f>IF(((H30-H24)&gt;0),H30-H24,0)</f>
        <v>903</v>
      </c>
      <c r="I35" s="143"/>
    </row>
    <row r="36" spans="2:9" ht="31.5" customHeight="1">
      <c r="B36" s="39">
        <v>27</v>
      </c>
      <c r="C36" s="141" t="s">
        <v>484</v>
      </c>
      <c r="D36" s="138"/>
      <c r="E36" s="38"/>
      <c r="F36" s="38"/>
      <c r="G36" s="38"/>
      <c r="H36" s="38"/>
      <c r="I36" s="30"/>
    </row>
    <row r="37" spans="2:9" ht="31.5" customHeight="1">
      <c r="B37" s="60">
        <v>28</v>
      </c>
      <c r="C37" s="135" t="s">
        <v>485</v>
      </c>
      <c r="D37" s="136">
        <v>3025</v>
      </c>
      <c r="E37" s="105">
        <f>E38+E39+E40+E41+E42</f>
        <v>0</v>
      </c>
      <c r="F37" s="105">
        <f>F38+F39+F40+F41+F42</f>
        <v>0</v>
      </c>
      <c r="G37" s="105">
        <f>G38+G39+G40+G41+G42</f>
        <v>0</v>
      </c>
      <c r="H37" s="105">
        <f>H38+H39+H40+H41+H42</f>
        <v>0</v>
      </c>
      <c r="I37" s="36"/>
    </row>
    <row r="38" spans="2:9" ht="31.5" customHeight="1">
      <c r="B38" s="39">
        <v>29</v>
      </c>
      <c r="C38" s="137" t="s">
        <v>486</v>
      </c>
      <c r="D38" s="138">
        <v>3026</v>
      </c>
      <c r="E38" s="38"/>
      <c r="F38" s="38"/>
      <c r="G38" s="38"/>
      <c r="H38" s="38"/>
      <c r="I38" s="30"/>
    </row>
    <row r="39" spans="2:9" ht="31.5" customHeight="1">
      <c r="B39" s="39">
        <v>30</v>
      </c>
      <c r="C39" s="137" t="s">
        <v>487</v>
      </c>
      <c r="D39" s="138">
        <v>3027</v>
      </c>
      <c r="E39" s="38"/>
      <c r="F39" s="38"/>
      <c r="G39" s="38"/>
      <c r="H39" s="38"/>
      <c r="I39" s="30"/>
    </row>
    <row r="40" spans="2:9" ht="31.5" customHeight="1">
      <c r="B40" s="39">
        <v>31</v>
      </c>
      <c r="C40" s="137" t="s">
        <v>488</v>
      </c>
      <c r="D40" s="138">
        <v>3028</v>
      </c>
      <c r="E40" s="38"/>
      <c r="F40" s="38"/>
      <c r="G40" s="38"/>
      <c r="H40" s="38"/>
      <c r="I40" s="30"/>
    </row>
    <row r="41" spans="2:9" ht="31.5" customHeight="1">
      <c r="B41" s="39">
        <v>32</v>
      </c>
      <c r="C41" s="137" t="s">
        <v>489</v>
      </c>
      <c r="D41" s="138">
        <v>3029</v>
      </c>
      <c r="E41" s="38"/>
      <c r="F41" s="38"/>
      <c r="G41" s="38"/>
      <c r="H41" s="38"/>
      <c r="I41" s="30"/>
    </row>
    <row r="42" spans="2:9" ht="31.5" customHeight="1">
      <c r="B42" s="39">
        <v>33</v>
      </c>
      <c r="C42" s="137" t="s">
        <v>490</v>
      </c>
      <c r="D42" s="138">
        <v>3030</v>
      </c>
      <c r="E42" s="38"/>
      <c r="F42" s="38"/>
      <c r="G42" s="38"/>
      <c r="H42" s="38"/>
      <c r="I42" s="30"/>
    </row>
    <row r="43" spans="2:9" ht="31.5" customHeight="1">
      <c r="B43" s="60">
        <v>34</v>
      </c>
      <c r="C43" s="135" t="s">
        <v>491</v>
      </c>
      <c r="D43" s="136">
        <v>3031</v>
      </c>
      <c r="E43" s="105">
        <f>E44+E45+E46+E47+E48+E49</f>
        <v>0</v>
      </c>
      <c r="F43" s="105">
        <f>F44+F45+F46+F47+F48+F49</f>
        <v>0</v>
      </c>
      <c r="G43" s="105">
        <f>G44+G45+G46+G47+G48+G49</f>
        <v>0</v>
      </c>
      <c r="H43" s="105">
        <f>H44+H45+H46+H47+H48+H49</f>
        <v>0</v>
      </c>
      <c r="I43" s="36"/>
    </row>
    <row r="44" spans="2:9" ht="31.5" customHeight="1">
      <c r="B44" s="39">
        <v>35</v>
      </c>
      <c r="C44" s="137" t="s">
        <v>492</v>
      </c>
      <c r="D44" s="138">
        <v>3032</v>
      </c>
      <c r="E44" s="38"/>
      <c r="F44" s="38"/>
      <c r="G44" s="38"/>
      <c r="H44" s="38"/>
      <c r="I44" s="30"/>
    </row>
    <row r="45" spans="2:9" ht="31.5" customHeight="1">
      <c r="B45" s="39">
        <v>36</v>
      </c>
      <c r="C45" s="137" t="s">
        <v>493</v>
      </c>
      <c r="D45" s="138">
        <v>3033</v>
      </c>
      <c r="E45" s="38"/>
      <c r="F45" s="38"/>
      <c r="G45" s="38"/>
      <c r="H45" s="38"/>
      <c r="I45" s="30"/>
    </row>
    <row r="46" spans="2:9" ht="31.5" customHeight="1">
      <c r="B46" s="39">
        <v>37</v>
      </c>
      <c r="C46" s="137" t="s">
        <v>494</v>
      </c>
      <c r="D46" s="138">
        <v>3034</v>
      </c>
      <c r="E46" s="38"/>
      <c r="F46" s="38"/>
      <c r="G46" s="38"/>
      <c r="H46" s="38"/>
      <c r="I46" s="30"/>
    </row>
    <row r="47" spans="2:9" ht="31.5" customHeight="1">
      <c r="B47" s="39">
        <v>38</v>
      </c>
      <c r="C47" s="137" t="s">
        <v>495</v>
      </c>
      <c r="D47" s="138">
        <v>3035</v>
      </c>
      <c r="E47" s="38"/>
      <c r="F47" s="38"/>
      <c r="G47" s="38"/>
      <c r="H47" s="38"/>
      <c r="I47" s="30"/>
    </row>
    <row r="48" spans="2:9" ht="31.5" customHeight="1">
      <c r="B48" s="39">
        <v>39</v>
      </c>
      <c r="C48" s="137" t="s">
        <v>496</v>
      </c>
      <c r="D48" s="138">
        <v>3036</v>
      </c>
      <c r="E48" s="38"/>
      <c r="F48" s="38"/>
      <c r="G48" s="38"/>
      <c r="H48" s="38"/>
      <c r="I48" s="30"/>
    </row>
    <row r="49" spans="2:9" ht="31.5" customHeight="1">
      <c r="B49" s="39">
        <v>40</v>
      </c>
      <c r="C49" s="137" t="s">
        <v>497</v>
      </c>
      <c r="D49" s="138">
        <v>3037</v>
      </c>
      <c r="E49" s="38"/>
      <c r="F49" s="38"/>
      <c r="G49" s="38"/>
      <c r="H49" s="38"/>
      <c r="I49" s="30"/>
    </row>
    <row r="50" spans="2:9" ht="31.5" customHeight="1">
      <c r="B50" s="60">
        <v>41</v>
      </c>
      <c r="C50" s="135" t="s">
        <v>498</v>
      </c>
      <c r="D50" s="136">
        <v>3038</v>
      </c>
      <c r="E50" s="140">
        <f>IF(((E37-E43)&gt;0),E37-E43,0)</f>
        <v>0</v>
      </c>
      <c r="F50" s="140">
        <f>IF(((F37-F43)&gt;0),F37-F43,0)</f>
        <v>0</v>
      </c>
      <c r="G50" s="140">
        <f>IF(((G37-G43)&gt;0),G37-G43,0)</f>
        <v>0</v>
      </c>
      <c r="H50" s="140">
        <f>IF(((H37-H43)&gt;0),H37-H43,0)</f>
        <v>0</v>
      </c>
      <c r="I50" s="143"/>
    </row>
    <row r="51" spans="2:9" ht="31.5" customHeight="1">
      <c r="B51" s="60">
        <v>42</v>
      </c>
      <c r="C51" s="135" t="s">
        <v>499</v>
      </c>
      <c r="D51" s="136">
        <v>3039</v>
      </c>
      <c r="E51" s="140">
        <f>IF(((E43-E37)&gt;0),E43-E37,0)</f>
        <v>0</v>
      </c>
      <c r="F51" s="140">
        <f>IF(((F43-F37)&gt;0),F43-F37,0)</f>
        <v>0</v>
      </c>
      <c r="G51" s="140">
        <f>IF(((G43-G37)&gt;0),G43-G37,0)</f>
        <v>0</v>
      </c>
      <c r="H51" s="140">
        <f>IF(((H43-H37)&gt;0),H43-H37,0)</f>
        <v>0</v>
      </c>
      <c r="I51" s="143"/>
    </row>
    <row r="52" spans="2:9" ht="31.5" customHeight="1">
      <c r="B52" s="60">
        <v>43</v>
      </c>
      <c r="C52" s="135" t="s">
        <v>500</v>
      </c>
      <c r="D52" s="136">
        <v>3040</v>
      </c>
      <c r="E52" s="140">
        <f>E11+E24+E37</f>
        <v>477459</v>
      </c>
      <c r="F52" s="140">
        <f>F11+F24+F37</f>
        <v>411302</v>
      </c>
      <c r="G52" s="140">
        <f>G11+G24+G37</f>
        <v>107911</v>
      </c>
      <c r="H52" s="140">
        <f>H11+H24+H37</f>
        <v>98449</v>
      </c>
      <c r="I52" s="143">
        <f aca="true" t="shared" si="1" ref="I52:I53">H52/G52*100</f>
        <v>91.2316631298014</v>
      </c>
    </row>
    <row r="53" spans="2:9" ht="31.5" customHeight="1">
      <c r="B53" s="60">
        <v>44</v>
      </c>
      <c r="C53" s="135" t="s">
        <v>501</v>
      </c>
      <c r="D53" s="136">
        <v>3041</v>
      </c>
      <c r="E53" s="140">
        <f>E15+E30+E43</f>
        <v>485702</v>
      </c>
      <c r="F53" s="140">
        <f>F15+F30+F43</f>
        <v>409802</v>
      </c>
      <c r="G53" s="140">
        <f>G15+G30+G43</f>
        <v>107911</v>
      </c>
      <c r="H53" s="140">
        <f>H15+H30+H43</f>
        <v>98649</v>
      </c>
      <c r="I53" s="143">
        <f t="shared" si="1"/>
        <v>91.41700104715923</v>
      </c>
    </row>
    <row r="54" spans="2:9" ht="31.5" customHeight="1">
      <c r="B54" s="60">
        <v>45</v>
      </c>
      <c r="C54" s="135" t="s">
        <v>502</v>
      </c>
      <c r="D54" s="136">
        <v>3042</v>
      </c>
      <c r="E54" s="140">
        <f>IF(((E52-E53)&gt;0),E52-E53,0)</f>
        <v>0</v>
      </c>
      <c r="F54" s="140">
        <f>IF(((F52-F53)&gt;0),F52-F53,0)</f>
        <v>1500</v>
      </c>
      <c r="G54" s="140">
        <f>IF(((G52-G53)&gt;0),G52-G53,0)</f>
        <v>0</v>
      </c>
      <c r="H54" s="140">
        <f>IF(((H52-H53)&gt;0),H52-H53,0)</f>
        <v>0</v>
      </c>
      <c r="I54" s="143"/>
    </row>
    <row r="55" spans="2:9" ht="31.5" customHeight="1">
      <c r="B55" s="144">
        <v>46</v>
      </c>
      <c r="C55" s="135" t="s">
        <v>503</v>
      </c>
      <c r="D55" s="136">
        <v>3043</v>
      </c>
      <c r="E55" s="140">
        <f>IF(((E53-E52)&gt;0),E53-E52,0)</f>
        <v>8243</v>
      </c>
      <c r="F55" s="140">
        <f>IF(((F53-F52)&gt;0),F53-F52,0)</f>
        <v>0</v>
      </c>
      <c r="G55" s="140">
        <f>IF(((G53-G52)&gt;0),G53-G52,0)</f>
        <v>0</v>
      </c>
      <c r="H55" s="140">
        <f>IF(((H53-H52)&gt;0),H53-H52,0)</f>
        <v>200</v>
      </c>
      <c r="I55" s="143"/>
    </row>
    <row r="56" spans="2:9" ht="31.5" customHeight="1">
      <c r="B56" s="129">
        <v>47</v>
      </c>
      <c r="C56" s="141" t="s">
        <v>504</v>
      </c>
      <c r="D56" s="138">
        <v>3044</v>
      </c>
      <c r="E56" s="38">
        <v>9964</v>
      </c>
      <c r="F56" s="38">
        <v>1500</v>
      </c>
      <c r="G56" s="38">
        <v>1500</v>
      </c>
      <c r="H56" s="38">
        <v>1721</v>
      </c>
      <c r="I56" s="30">
        <f>H56/G56*100</f>
        <v>114.73333333333333</v>
      </c>
    </row>
    <row r="57" spans="2:9" ht="31.5" customHeight="1">
      <c r="B57" s="39">
        <v>48</v>
      </c>
      <c r="C57" s="141" t="s">
        <v>505</v>
      </c>
      <c r="D57" s="138">
        <v>3045</v>
      </c>
      <c r="E57" s="38"/>
      <c r="F57" s="38"/>
      <c r="G57" s="38"/>
      <c r="H57" s="38"/>
      <c r="I57" s="30"/>
    </row>
    <row r="58" spans="2:9" ht="31.5" customHeight="1">
      <c r="B58" s="39">
        <v>49</v>
      </c>
      <c r="C58" s="141" t="s">
        <v>506</v>
      </c>
      <c r="D58" s="138">
        <v>3046</v>
      </c>
      <c r="E58" s="48"/>
      <c r="F58" s="48"/>
      <c r="G58" s="48"/>
      <c r="H58" s="48"/>
      <c r="I58" s="30"/>
    </row>
    <row r="59" spans="2:14" ht="45" customHeight="1">
      <c r="B59" s="145">
        <v>50</v>
      </c>
      <c r="C59" s="146" t="s">
        <v>507</v>
      </c>
      <c r="D59" s="147">
        <v>3047</v>
      </c>
      <c r="E59" s="148">
        <f>E54-E55+E56+E57-E58</f>
        <v>1721</v>
      </c>
      <c r="F59" s="148">
        <f>F54-F55+F56+F57-F58</f>
        <v>3000</v>
      </c>
      <c r="G59" s="148">
        <f>G54-G55+G56+G57-G58</f>
        <v>1500</v>
      </c>
      <c r="H59" s="148">
        <f>H54-H55+H56+H57-H58</f>
        <v>1521</v>
      </c>
      <c r="I59" s="36">
        <f>H59/G59*100</f>
        <v>101.4</v>
      </c>
      <c r="N59" s="139"/>
    </row>
    <row r="60" spans="2:16" ht="18.75">
      <c r="B60" s="47"/>
      <c r="C60" s="47"/>
      <c r="D60" s="47"/>
      <c r="E60" s="47"/>
      <c r="F60" s="47"/>
      <c r="G60" s="47"/>
      <c r="H60" s="47"/>
      <c r="I60" s="47"/>
      <c r="P60" s="139"/>
    </row>
    <row r="61" s="3" customFormat="1" ht="15"/>
    <row r="62" spans="2:12" s="3" customFormat="1" ht="15" customHeight="1">
      <c r="B62" s="149">
        <f>'Биланс успеха'!B89</f>
        <v>0</v>
      </c>
      <c r="C62" s="149"/>
      <c r="G62" s="150" t="s">
        <v>508</v>
      </c>
      <c r="H62" s="150"/>
      <c r="I62" s="150"/>
      <c r="J62" s="150"/>
      <c r="K62" s="150"/>
      <c r="L62" s="150"/>
    </row>
    <row r="63" s="3" customFormat="1" ht="15">
      <c r="E63" s="151" t="s">
        <v>509</v>
      </c>
    </row>
    <row r="64" ht="15"/>
    <row r="65" ht="18.75"/>
    <row r="66" ht="18.75"/>
    <row r="67" ht="18.75"/>
  </sheetData>
  <sheetProtection selectLockedCells="1" selectUnlockedCells="1"/>
  <mergeCells count="12">
    <mergeCell ref="B5:I5"/>
    <mergeCell ref="B6:I6"/>
    <mergeCell ref="B8:B9"/>
    <mergeCell ref="C8:C9"/>
    <mergeCell ref="D8:D9"/>
    <mergeCell ref="E8:E9"/>
    <mergeCell ref="F8:F9"/>
    <mergeCell ref="G8:H8"/>
    <mergeCell ref="I8:I9"/>
    <mergeCell ref="B62:C62"/>
    <mergeCell ref="G62:I62"/>
    <mergeCell ref="J62:L62"/>
  </mergeCells>
  <printOptions/>
  <pageMargins left="0.25" right="0.25" top="0.75" bottom="0.75" header="0.5118055555555555" footer="0.5118055555555555"/>
  <pageSetup horizontalDpi="300" verticalDpi="300" orientation="portrait" scale="35"/>
</worksheet>
</file>

<file path=xl/worksheets/sheet4.xml><?xml version="1.0" encoding="utf-8"?>
<worksheet xmlns="http://schemas.openxmlformats.org/spreadsheetml/2006/main" xmlns:r="http://schemas.openxmlformats.org/officeDocument/2006/relationships">
  <sheetPr>
    <tabColor indexed="21"/>
    <pageSetUpPr fitToPage="1"/>
  </sheetPr>
  <dimension ref="B1:T47"/>
  <sheetViews>
    <sheetView tabSelected="1" zoomScale="75" zoomScaleNormal="75" workbookViewId="0" topLeftCell="A1">
      <pane xSplit="1" ySplit="8" topLeftCell="B9" activePane="bottomRight" state="frozen"/>
      <selection pane="topLeft" activeCell="A1" sqref="A1"/>
      <selection pane="topRight" activeCell="B1" sqref="B1"/>
      <selection pane="bottomLeft" activeCell="A9" sqref="A9"/>
      <selection pane="bottomRight" activeCell="G14" sqref="G14"/>
    </sheetView>
  </sheetViews>
  <sheetFormatPr defaultColWidth="8.00390625" defaultRowHeight="12.75"/>
  <cols>
    <col min="1" max="1" width="9.140625" style="3" customWidth="1"/>
    <col min="2" max="2" width="6.140625" style="3" customWidth="1"/>
    <col min="3" max="3" width="81.28125" style="3" customWidth="1"/>
    <col min="4" max="4" width="20.7109375" style="152" customWidth="1"/>
    <col min="5" max="7" width="20.7109375" style="3" customWidth="1"/>
    <col min="8" max="8" width="21.28125" style="3" customWidth="1"/>
    <col min="9" max="9" width="16.140625" style="153" customWidth="1"/>
    <col min="10" max="10" width="30.28125" style="154" customWidth="1"/>
    <col min="11" max="11" width="12.28125" style="3" customWidth="1"/>
    <col min="12" max="12" width="13.421875" style="3" customWidth="1"/>
    <col min="13" max="13" width="11.28125" style="3" customWidth="1"/>
    <col min="14" max="14" width="12.421875" style="3" customWidth="1"/>
    <col min="15" max="15" width="14.421875" style="3" customWidth="1"/>
    <col min="16" max="16" width="15.140625" style="3" customWidth="1"/>
    <col min="17" max="17" width="11.28125" style="3" customWidth="1"/>
    <col min="18" max="18" width="13.140625" style="3" customWidth="1"/>
    <col min="19" max="19" width="13.00390625" style="3" customWidth="1"/>
    <col min="20" max="20" width="14.140625" style="3" customWidth="1"/>
    <col min="21" max="21" width="26.57421875" style="3" customWidth="1"/>
    <col min="22" max="16384" width="9.140625" style="3" customWidth="1"/>
  </cols>
  <sheetData>
    <row r="1" ht="15.75">
      <c r="H1" s="126" t="s">
        <v>510</v>
      </c>
    </row>
    <row r="2" spans="2:4" ht="15.75">
      <c r="B2" s="155" t="s">
        <v>511</v>
      </c>
      <c r="C2" s="155"/>
      <c r="D2" s="3"/>
    </row>
    <row r="3" spans="2:3" ht="15.75">
      <c r="B3" s="155" t="s">
        <v>512</v>
      </c>
      <c r="C3" s="155"/>
    </row>
    <row r="5" spans="2:9" ht="15.75">
      <c r="B5" s="12" t="s">
        <v>513</v>
      </c>
      <c r="C5" s="12"/>
      <c r="D5" s="12"/>
      <c r="E5" s="12"/>
      <c r="F5" s="12"/>
      <c r="G5" s="12"/>
      <c r="H5" s="12"/>
      <c r="I5" s="156"/>
    </row>
    <row r="6" spans="3:9" ht="16.5">
      <c r="C6" s="7"/>
      <c r="D6" s="157"/>
      <c r="E6" s="7"/>
      <c r="F6" s="7"/>
      <c r="G6" s="7"/>
      <c r="H6" s="74" t="s">
        <v>514</v>
      </c>
      <c r="I6" s="156"/>
    </row>
    <row r="7" spans="2:20" ht="25.5" customHeight="1">
      <c r="B7" s="158" t="s">
        <v>515</v>
      </c>
      <c r="C7" s="159" t="s">
        <v>516</v>
      </c>
      <c r="D7" s="15" t="s">
        <v>10</v>
      </c>
      <c r="E7" s="15" t="s">
        <v>11</v>
      </c>
      <c r="F7" s="160" t="s">
        <v>517</v>
      </c>
      <c r="G7" s="160"/>
      <c r="H7" s="161" t="s">
        <v>518</v>
      </c>
      <c r="I7" s="162"/>
      <c r="J7" s="163"/>
      <c r="K7" s="164"/>
      <c r="L7" s="165"/>
      <c r="M7" s="164"/>
      <c r="N7" s="165"/>
      <c r="O7" s="164"/>
      <c r="P7" s="165"/>
      <c r="Q7" s="164"/>
      <c r="R7" s="165"/>
      <c r="S7" s="165"/>
      <c r="T7" s="165"/>
    </row>
    <row r="8" spans="2:20" ht="63" customHeight="1">
      <c r="B8" s="158"/>
      <c r="C8" s="159"/>
      <c r="D8" s="15"/>
      <c r="E8" s="15"/>
      <c r="F8" s="18" t="s">
        <v>14</v>
      </c>
      <c r="G8" s="166" t="s">
        <v>15</v>
      </c>
      <c r="H8" s="161"/>
      <c r="I8" s="162"/>
      <c r="J8" s="163"/>
      <c r="K8" s="164"/>
      <c r="L8" s="164"/>
      <c r="M8" s="164"/>
      <c r="N8" s="164"/>
      <c r="O8" s="164"/>
      <c r="P8" s="165"/>
      <c r="Q8" s="164"/>
      <c r="R8" s="165"/>
      <c r="S8" s="165"/>
      <c r="T8" s="165"/>
    </row>
    <row r="9" spans="2:10" ht="35.25" customHeight="1">
      <c r="B9" s="167" t="s">
        <v>519</v>
      </c>
      <c r="C9" s="168" t="s">
        <v>520</v>
      </c>
      <c r="D9" s="169">
        <v>97378889</v>
      </c>
      <c r="E9" s="169">
        <v>105488726</v>
      </c>
      <c r="F9" s="169">
        <v>26508526</v>
      </c>
      <c r="G9" s="170">
        <v>26512386</v>
      </c>
      <c r="H9" s="171">
        <f aca="true" t="shared" si="0" ref="H9:H14">G9/F9*100</f>
        <v>100.01456135282663</v>
      </c>
      <c r="J9" s="172"/>
    </row>
    <row r="10" spans="2:8" ht="35.25" customHeight="1">
      <c r="B10" s="173" t="s">
        <v>521</v>
      </c>
      <c r="C10" s="174" t="s">
        <v>522</v>
      </c>
      <c r="D10" s="38">
        <v>133042347</v>
      </c>
      <c r="E10" s="38">
        <v>144526000</v>
      </c>
      <c r="F10" s="38">
        <v>36326000</v>
      </c>
      <c r="G10" s="38">
        <v>36325227</v>
      </c>
      <c r="H10" s="171">
        <f t="shared" si="0"/>
        <v>99.99787204756923</v>
      </c>
    </row>
    <row r="11" spans="2:8" ht="35.25" customHeight="1">
      <c r="B11" s="173" t="s">
        <v>523</v>
      </c>
      <c r="C11" s="174" t="s">
        <v>524</v>
      </c>
      <c r="D11" s="38">
        <v>156770609</v>
      </c>
      <c r="E11" s="38">
        <v>169312212</v>
      </c>
      <c r="F11" s="38">
        <v>42555909</v>
      </c>
      <c r="G11" s="38">
        <v>42555003</v>
      </c>
      <c r="H11" s="171">
        <f t="shared" si="0"/>
        <v>99.99787103595884</v>
      </c>
    </row>
    <row r="12" spans="2:8" ht="35.25" customHeight="1">
      <c r="B12" s="173" t="s">
        <v>525</v>
      </c>
      <c r="C12" s="174" t="s">
        <v>526</v>
      </c>
      <c r="D12" s="38">
        <v>232</v>
      </c>
      <c r="E12" s="38">
        <v>232</v>
      </c>
      <c r="F12" s="38">
        <v>232</v>
      </c>
      <c r="G12" s="43">
        <v>242</v>
      </c>
      <c r="H12" s="171">
        <f t="shared" si="0"/>
        <v>104.3103448275862</v>
      </c>
    </row>
    <row r="13" spans="2:8" ht="35.25" customHeight="1">
      <c r="B13" s="173" t="s">
        <v>527</v>
      </c>
      <c r="C13" s="175" t="s">
        <v>528</v>
      </c>
      <c r="D13" s="38">
        <v>210</v>
      </c>
      <c r="E13" s="38">
        <v>210</v>
      </c>
      <c r="F13" s="38">
        <v>210</v>
      </c>
      <c r="G13" s="43">
        <v>210</v>
      </c>
      <c r="H13" s="171">
        <f t="shared" si="0"/>
        <v>100</v>
      </c>
    </row>
    <row r="14" spans="2:8" ht="35.25" customHeight="1">
      <c r="B14" s="173" t="s">
        <v>529</v>
      </c>
      <c r="C14" s="175" t="s">
        <v>530</v>
      </c>
      <c r="D14" s="38">
        <v>22</v>
      </c>
      <c r="E14" s="38">
        <v>22</v>
      </c>
      <c r="F14" s="38">
        <v>22</v>
      </c>
      <c r="G14" s="43">
        <v>32</v>
      </c>
      <c r="H14" s="171">
        <f t="shared" si="0"/>
        <v>145.45454545454547</v>
      </c>
    </row>
    <row r="15" spans="2:8" ht="35.25" customHeight="1">
      <c r="B15" s="173" t="s">
        <v>531</v>
      </c>
      <c r="C15" s="176" t="s">
        <v>532</v>
      </c>
      <c r="D15" s="38"/>
      <c r="E15" s="38"/>
      <c r="F15" s="38"/>
      <c r="G15" s="38"/>
      <c r="H15" s="171"/>
    </row>
    <row r="16" spans="2:8" ht="35.25" customHeight="1">
      <c r="B16" s="173" t="s">
        <v>533</v>
      </c>
      <c r="C16" s="176" t="s">
        <v>534</v>
      </c>
      <c r="D16" s="48"/>
      <c r="E16" s="48"/>
      <c r="F16" s="38"/>
      <c r="G16" s="38"/>
      <c r="H16" s="171"/>
    </row>
    <row r="17" spans="2:8" ht="35.25" customHeight="1">
      <c r="B17" s="173" t="s">
        <v>535</v>
      </c>
      <c r="C17" s="176" t="s">
        <v>536</v>
      </c>
      <c r="D17" s="48"/>
      <c r="E17" s="48"/>
      <c r="F17" s="38"/>
      <c r="G17" s="38"/>
      <c r="H17" s="171"/>
    </row>
    <row r="18" spans="2:8" ht="35.25" customHeight="1">
      <c r="B18" s="173" t="s">
        <v>537</v>
      </c>
      <c r="C18" s="176" t="s">
        <v>538</v>
      </c>
      <c r="D18" s="48"/>
      <c r="E18" s="48"/>
      <c r="F18" s="38"/>
      <c r="G18" s="38"/>
      <c r="H18" s="171"/>
    </row>
    <row r="19" spans="2:8" ht="35.25" customHeight="1">
      <c r="B19" s="173" t="s">
        <v>539</v>
      </c>
      <c r="C19" s="174" t="s">
        <v>540</v>
      </c>
      <c r="D19" s="48"/>
      <c r="E19" s="48"/>
      <c r="F19" s="38"/>
      <c r="G19" s="38"/>
      <c r="H19" s="171"/>
    </row>
    <row r="20" spans="2:8" ht="35.25" customHeight="1">
      <c r="B20" s="173" t="s">
        <v>541</v>
      </c>
      <c r="C20" s="174" t="s">
        <v>542</v>
      </c>
      <c r="D20" s="38"/>
      <c r="E20" s="38"/>
      <c r="F20" s="38"/>
      <c r="G20" s="38"/>
      <c r="H20" s="171"/>
    </row>
    <row r="21" spans="2:8" ht="35.25" customHeight="1">
      <c r="B21" s="173" t="s">
        <v>543</v>
      </c>
      <c r="C21" s="174" t="s">
        <v>544</v>
      </c>
      <c r="D21" s="38"/>
      <c r="E21" s="38"/>
      <c r="F21" s="38"/>
      <c r="G21" s="38"/>
      <c r="H21" s="171"/>
    </row>
    <row r="22" spans="2:8" ht="35.25" customHeight="1">
      <c r="B22" s="173" t="s">
        <v>545</v>
      </c>
      <c r="C22" s="176" t="s">
        <v>546</v>
      </c>
      <c r="D22" s="38"/>
      <c r="E22" s="38"/>
      <c r="F22" s="38"/>
      <c r="G22" s="38"/>
      <c r="H22" s="171"/>
    </row>
    <row r="23" spans="2:8" ht="35.25" customHeight="1">
      <c r="B23" s="173" t="s">
        <v>547</v>
      </c>
      <c r="C23" s="174" t="s">
        <v>548</v>
      </c>
      <c r="D23" s="38"/>
      <c r="E23" s="38"/>
      <c r="F23" s="38"/>
      <c r="G23" s="38"/>
      <c r="H23" s="171"/>
    </row>
    <row r="24" spans="2:8" ht="35.25" customHeight="1">
      <c r="B24" s="173" t="s">
        <v>549</v>
      </c>
      <c r="C24" s="174" t="s">
        <v>550</v>
      </c>
      <c r="D24" s="38"/>
      <c r="E24" s="38"/>
      <c r="F24" s="38"/>
      <c r="G24" s="38"/>
      <c r="H24" s="171"/>
    </row>
    <row r="25" spans="2:8" ht="35.25" customHeight="1">
      <c r="B25" s="173" t="s">
        <v>551</v>
      </c>
      <c r="C25" s="174" t="s">
        <v>552</v>
      </c>
      <c r="D25" s="38"/>
      <c r="E25" s="38"/>
      <c r="F25" s="38"/>
      <c r="G25" s="38"/>
      <c r="H25" s="171"/>
    </row>
    <row r="26" spans="2:8" ht="35.25" customHeight="1">
      <c r="B26" s="173" t="s">
        <v>553</v>
      </c>
      <c r="C26" s="174" t="s">
        <v>554</v>
      </c>
      <c r="D26" s="38"/>
      <c r="E26" s="38"/>
      <c r="F26" s="38"/>
      <c r="G26" s="38"/>
      <c r="H26" s="171"/>
    </row>
    <row r="27" spans="2:8" ht="35.25" customHeight="1">
      <c r="B27" s="173" t="s">
        <v>555</v>
      </c>
      <c r="C27" s="174" t="s">
        <v>556</v>
      </c>
      <c r="D27" s="38">
        <v>341772</v>
      </c>
      <c r="E27" s="38">
        <v>341772</v>
      </c>
      <c r="F27" s="38">
        <v>85443</v>
      </c>
      <c r="G27" s="38">
        <v>85443</v>
      </c>
      <c r="H27" s="171">
        <f aca="true" t="shared" si="1" ref="H27:H35">G27/F27*100</f>
        <v>100</v>
      </c>
    </row>
    <row r="28" spans="2:8" ht="35.25" customHeight="1">
      <c r="B28" s="173" t="s">
        <v>557</v>
      </c>
      <c r="C28" s="174" t="s">
        <v>558</v>
      </c>
      <c r="D28" s="38">
        <v>3</v>
      </c>
      <c r="E28" s="38">
        <v>3</v>
      </c>
      <c r="F28" s="38">
        <v>3</v>
      </c>
      <c r="G28" s="38">
        <v>3</v>
      </c>
      <c r="H28" s="171">
        <f t="shared" si="1"/>
        <v>100</v>
      </c>
    </row>
    <row r="29" spans="2:8" ht="35.25" customHeight="1">
      <c r="B29" s="173" t="s">
        <v>559</v>
      </c>
      <c r="C29" s="174" t="s">
        <v>560</v>
      </c>
      <c r="D29" s="43">
        <v>7041650</v>
      </c>
      <c r="E29" s="38">
        <v>8200000</v>
      </c>
      <c r="F29" s="38">
        <v>2050000</v>
      </c>
      <c r="G29" s="38">
        <v>1767993</v>
      </c>
      <c r="H29" s="171">
        <f t="shared" si="1"/>
        <v>86.24356097560975</v>
      </c>
    </row>
    <row r="30" spans="2:8" ht="35.25" customHeight="1">
      <c r="B30" s="173" t="s">
        <v>561</v>
      </c>
      <c r="C30" s="174" t="s">
        <v>562</v>
      </c>
      <c r="D30" s="43">
        <v>639155</v>
      </c>
      <c r="E30" s="38">
        <v>690000</v>
      </c>
      <c r="F30" s="38">
        <v>172500</v>
      </c>
      <c r="G30" s="38">
        <v>66872</v>
      </c>
      <c r="H30" s="171">
        <f t="shared" si="1"/>
        <v>38.766376811594206</v>
      </c>
    </row>
    <row r="31" spans="2:10" s="73" customFormat="1" ht="35.25" customHeight="1">
      <c r="B31" s="173" t="s">
        <v>563</v>
      </c>
      <c r="C31" s="174" t="s">
        <v>564</v>
      </c>
      <c r="D31" s="43">
        <v>67692</v>
      </c>
      <c r="E31" s="38">
        <v>168000</v>
      </c>
      <c r="F31" s="38">
        <v>42000</v>
      </c>
      <c r="G31" s="38">
        <v>7420</v>
      </c>
      <c r="H31" s="171">
        <f t="shared" si="1"/>
        <v>17.666666666666668</v>
      </c>
      <c r="I31" s="177"/>
      <c r="J31" s="178"/>
    </row>
    <row r="32" spans="2:8" ht="35.25" customHeight="1">
      <c r="B32" s="173" t="s">
        <v>565</v>
      </c>
      <c r="C32" s="174" t="s">
        <v>566</v>
      </c>
      <c r="D32" s="43">
        <v>1834966</v>
      </c>
      <c r="E32" s="38">
        <v>720000</v>
      </c>
      <c r="F32" s="38">
        <v>0</v>
      </c>
      <c r="G32" s="38">
        <v>240947</v>
      </c>
      <c r="H32" s="171" t="e">
        <f t="shared" si="1"/>
        <v>#DIV/0!</v>
      </c>
    </row>
    <row r="33" spans="2:8" ht="35.25" customHeight="1">
      <c r="B33" s="173" t="s">
        <v>567</v>
      </c>
      <c r="C33" s="174" t="s">
        <v>568</v>
      </c>
      <c r="D33" s="43">
        <v>8</v>
      </c>
      <c r="E33" s="43">
        <v>3</v>
      </c>
      <c r="F33" s="38">
        <v>0</v>
      </c>
      <c r="G33" s="38">
        <v>1</v>
      </c>
      <c r="H33" s="171" t="e">
        <f t="shared" si="1"/>
        <v>#DIV/0!</v>
      </c>
    </row>
    <row r="34" spans="2:8" ht="35.25" customHeight="1">
      <c r="B34" s="173" t="s">
        <v>569</v>
      </c>
      <c r="C34" s="174" t="s">
        <v>570</v>
      </c>
      <c r="D34" s="43">
        <v>849706</v>
      </c>
      <c r="E34" s="38">
        <v>602500</v>
      </c>
      <c r="F34" s="38">
        <v>18500</v>
      </c>
      <c r="G34" s="38">
        <v>38949</v>
      </c>
      <c r="H34" s="171">
        <f t="shared" si="1"/>
        <v>210.53513513513514</v>
      </c>
    </row>
    <row r="35" spans="2:8" ht="35.25" customHeight="1">
      <c r="B35" s="173" t="s">
        <v>571</v>
      </c>
      <c r="C35" s="174" t="s">
        <v>568</v>
      </c>
      <c r="D35" s="43">
        <v>20</v>
      </c>
      <c r="E35" s="38">
        <v>17</v>
      </c>
      <c r="F35" s="38">
        <v>1</v>
      </c>
      <c r="G35" s="43">
        <v>2</v>
      </c>
      <c r="H35" s="171">
        <f t="shared" si="1"/>
        <v>200</v>
      </c>
    </row>
    <row r="36" spans="2:8" ht="35.25" customHeight="1">
      <c r="B36" s="173" t="s">
        <v>572</v>
      </c>
      <c r="C36" s="174" t="s">
        <v>573</v>
      </c>
      <c r="D36" s="43"/>
      <c r="E36" s="38"/>
      <c r="F36" s="38"/>
      <c r="G36" s="38"/>
      <c r="H36" s="171"/>
    </row>
    <row r="37" spans="2:8" ht="35.25" customHeight="1">
      <c r="B37" s="173" t="s">
        <v>574</v>
      </c>
      <c r="C37" s="174" t="s">
        <v>575</v>
      </c>
      <c r="D37" s="43">
        <v>651744</v>
      </c>
      <c r="E37" s="38">
        <v>1200000</v>
      </c>
      <c r="F37" s="38">
        <v>500000</v>
      </c>
      <c r="G37" s="38">
        <v>243088</v>
      </c>
      <c r="H37" s="171">
        <f>G37/F37*100</f>
        <v>48.6176</v>
      </c>
    </row>
    <row r="38" spans="2:8" ht="35.25" customHeight="1">
      <c r="B38" s="173" t="s">
        <v>576</v>
      </c>
      <c r="C38" s="174" t="s">
        <v>577</v>
      </c>
      <c r="D38" s="43"/>
      <c r="E38" s="38"/>
      <c r="F38" s="38"/>
      <c r="G38" s="38"/>
      <c r="H38" s="179"/>
    </row>
    <row r="39" spans="2:8" ht="35.25" customHeight="1">
      <c r="B39" s="173" t="s">
        <v>578</v>
      </c>
      <c r="C39" s="174" t="s">
        <v>579</v>
      </c>
      <c r="D39" s="43">
        <v>583607</v>
      </c>
      <c r="E39" s="38">
        <v>200000</v>
      </c>
      <c r="F39" s="38">
        <v>50000</v>
      </c>
      <c r="G39" s="38">
        <v>67181</v>
      </c>
      <c r="H39" s="179">
        <f aca="true" t="shared" si="2" ref="H39:H41">G39/F39*100</f>
        <v>134.362</v>
      </c>
    </row>
    <row r="40" spans="2:8" ht="35.25" customHeight="1">
      <c r="B40" s="180" t="s">
        <v>580</v>
      </c>
      <c r="C40" s="181" t="s">
        <v>581</v>
      </c>
      <c r="D40" s="43">
        <v>10775110</v>
      </c>
      <c r="E40" s="38">
        <v>10775110</v>
      </c>
      <c r="F40" s="38">
        <v>10775110</v>
      </c>
      <c r="G40" s="38">
        <v>278667</v>
      </c>
      <c r="H40" s="179">
        <f t="shared" si="2"/>
        <v>2.5862102567862415</v>
      </c>
    </row>
    <row r="41" spans="2:8" ht="35.25" customHeight="1">
      <c r="B41" s="182" t="s">
        <v>582</v>
      </c>
      <c r="C41" s="183" t="s">
        <v>568</v>
      </c>
      <c r="D41" s="184">
        <v>232</v>
      </c>
      <c r="E41" s="184">
        <v>232</v>
      </c>
      <c r="F41" s="184">
        <v>232</v>
      </c>
      <c r="G41" s="184">
        <v>6</v>
      </c>
      <c r="H41" s="179">
        <f t="shared" si="2"/>
        <v>2.586206896551724</v>
      </c>
    </row>
    <row r="42" spans="2:8" ht="15">
      <c r="B42" s="44"/>
      <c r="C42" s="24"/>
      <c r="D42" s="185"/>
      <c r="E42" s="24"/>
      <c r="F42" s="186"/>
      <c r="G42" s="186"/>
      <c r="H42" s="44"/>
    </row>
    <row r="43" spans="2:8" ht="15">
      <c r="B43" s="44"/>
      <c r="C43" s="24" t="s">
        <v>583</v>
      </c>
      <c r="D43" s="185"/>
      <c r="E43" s="24"/>
      <c r="F43" s="44"/>
      <c r="G43" s="186"/>
      <c r="H43" s="44"/>
    </row>
    <row r="44" spans="2:8" ht="27" customHeight="1">
      <c r="B44" s="44"/>
      <c r="C44" s="187" t="s">
        <v>584</v>
      </c>
      <c r="D44" s="187"/>
      <c r="E44" s="187"/>
      <c r="F44" s="187"/>
      <c r="G44" s="44"/>
      <c r="H44" s="44"/>
    </row>
    <row r="45" spans="2:8" ht="15">
      <c r="B45" s="44"/>
      <c r="C45" s="24"/>
      <c r="D45" s="185"/>
      <c r="E45" s="24"/>
      <c r="F45" s="44"/>
      <c r="G45" s="44"/>
      <c r="H45" s="44"/>
    </row>
    <row r="46" spans="2:8" ht="15" customHeight="1">
      <c r="B46" s="187">
        <f>'Биланс успеха'!B89</f>
        <v>0</v>
      </c>
      <c r="C46" s="187"/>
      <c r="D46" s="3"/>
      <c r="E46" s="150" t="s">
        <v>585</v>
      </c>
      <c r="F46" s="150"/>
      <c r="G46" s="150"/>
      <c r="H46" s="150"/>
    </row>
    <row r="47" ht="24" customHeight="1">
      <c r="D47" s="151" t="s">
        <v>509</v>
      </c>
    </row>
  </sheetData>
  <sheetProtection selectLockedCells="1" selectUnlockedCells="1"/>
  <mergeCells count="24">
    <mergeCell ref="B2:C2"/>
    <mergeCell ref="B3:C3"/>
    <mergeCell ref="B5:H5"/>
    <mergeCell ref="B7:B8"/>
    <mergeCell ref="C7:C8"/>
    <mergeCell ref="D7:D8"/>
    <mergeCell ref="E7:E8"/>
    <mergeCell ref="F7:G7"/>
    <mergeCell ref="H7:H8"/>
    <mergeCell ref="I7:I8"/>
    <mergeCell ref="J7:J8"/>
    <mergeCell ref="K7:K8"/>
    <mergeCell ref="L7:L8"/>
    <mergeCell ref="M7:M8"/>
    <mergeCell ref="N7:N8"/>
    <mergeCell ref="O7:O8"/>
    <mergeCell ref="P7:P8"/>
    <mergeCell ref="Q7:Q8"/>
    <mergeCell ref="R7:R8"/>
    <mergeCell ref="S7:S8"/>
    <mergeCell ref="T7:T8"/>
    <mergeCell ref="C44:F44"/>
    <mergeCell ref="B46:C46"/>
    <mergeCell ref="E46:H46"/>
  </mergeCells>
  <printOptions/>
  <pageMargins left="0.75" right="0.75" top="1" bottom="1" header="0.5118055555555555" footer="0.5118055555555555"/>
  <pageSetup fitToHeight="1" fitToWidth="1" horizontalDpi="300" verticalDpi="300" orientation="portrait"/>
  <colBreaks count="1" manualBreakCount="1">
    <brk id="8" max="65535" man="1"/>
  </colBreaks>
</worksheet>
</file>

<file path=xl/worksheets/sheet5.xml><?xml version="1.0" encoding="utf-8"?>
<worksheet xmlns="http://schemas.openxmlformats.org/spreadsheetml/2006/main" xmlns:r="http://schemas.openxmlformats.org/officeDocument/2006/relationships">
  <sheetPr>
    <tabColor indexed="21"/>
    <pageSetUpPr fitToPage="1"/>
  </sheetPr>
  <dimension ref="B2:R43"/>
  <sheetViews>
    <sheetView zoomScale="75" zoomScaleNormal="75" zoomScaleSheetLayoutView="86" workbookViewId="0" topLeftCell="A1">
      <selection activeCell="E36" sqref="E36"/>
    </sheetView>
  </sheetViews>
  <sheetFormatPr defaultColWidth="8.00390625" defaultRowHeight="12.75"/>
  <cols>
    <col min="1" max="1" width="7.7109375" style="3" customWidth="1"/>
    <col min="2" max="2" width="9.140625" style="3" customWidth="1"/>
    <col min="3" max="3" width="58.7109375" style="3" customWidth="1"/>
    <col min="4" max="4" width="41.7109375" style="3" customWidth="1"/>
    <col min="5" max="5" width="43.57421875" style="3" customWidth="1"/>
    <col min="6" max="6" width="35.00390625" style="3" customWidth="1"/>
    <col min="7" max="7" width="14.7109375" style="3" customWidth="1"/>
    <col min="8" max="8" width="15.8515625" style="3" customWidth="1"/>
    <col min="9" max="9" width="12.28125" style="3" customWidth="1"/>
    <col min="10" max="10" width="13.421875" style="3" customWidth="1"/>
    <col min="11" max="11" width="11.28125" style="3" customWidth="1"/>
    <col min="12" max="12" width="12.421875" style="3" customWidth="1"/>
    <col min="13" max="13" width="14.421875" style="3" customWidth="1"/>
    <col min="14" max="14" width="15.140625" style="3" customWidth="1"/>
    <col min="15" max="15" width="11.28125" style="3" customWidth="1"/>
    <col min="16" max="16" width="13.140625" style="3" customWidth="1"/>
    <col min="17" max="17" width="13.00390625" style="3" customWidth="1"/>
    <col min="18" max="18" width="14.140625" style="3" customWidth="1"/>
    <col min="19" max="19" width="26.57421875" style="3" customWidth="1"/>
    <col min="20" max="16384" width="9.140625" style="3" customWidth="1"/>
  </cols>
  <sheetData>
    <row r="2" ht="15.75">
      <c r="F2" s="126" t="s">
        <v>586</v>
      </c>
    </row>
    <row r="3" spans="2:3" s="7" customFormat="1" ht="15.75">
      <c r="B3" s="7" t="s">
        <v>1</v>
      </c>
      <c r="C3" s="3" t="s">
        <v>2</v>
      </c>
    </row>
    <row r="4" spans="2:3" s="7" customFormat="1" ht="15.75">
      <c r="B4" s="7" t="s">
        <v>3</v>
      </c>
      <c r="C4" s="9" t="s">
        <v>4</v>
      </c>
    </row>
    <row r="7" spans="2:8" ht="18">
      <c r="B7" s="188" t="s">
        <v>587</v>
      </c>
      <c r="C7" s="188"/>
      <c r="D7" s="188"/>
      <c r="E7" s="188"/>
      <c r="F7" s="188"/>
      <c r="G7" s="189"/>
      <c r="H7" s="189"/>
    </row>
    <row r="8" spans="3:7" ht="16.5" customHeight="1">
      <c r="C8" s="190"/>
      <c r="D8" s="190"/>
      <c r="E8" s="190"/>
      <c r="F8" s="190"/>
      <c r="G8" s="7"/>
    </row>
    <row r="9" spans="2:18" ht="25.5" customHeight="1">
      <c r="B9" s="14" t="s">
        <v>515</v>
      </c>
      <c r="C9" s="15" t="s">
        <v>588</v>
      </c>
      <c r="D9" s="15" t="s">
        <v>589</v>
      </c>
      <c r="E9" s="15" t="s">
        <v>590</v>
      </c>
      <c r="F9" s="17" t="s">
        <v>591</v>
      </c>
      <c r="G9" s="191"/>
      <c r="H9" s="191"/>
      <c r="I9" s="164"/>
      <c r="J9" s="165"/>
      <c r="K9" s="164"/>
      <c r="L9" s="165"/>
      <c r="M9" s="164"/>
      <c r="N9" s="165"/>
      <c r="O9" s="164"/>
      <c r="P9" s="165"/>
      <c r="Q9" s="165"/>
      <c r="R9" s="165"/>
    </row>
    <row r="10" spans="2:18" ht="36.75" customHeight="1">
      <c r="B10" s="14"/>
      <c r="C10" s="15"/>
      <c r="D10" s="15"/>
      <c r="E10" s="15"/>
      <c r="F10" s="17"/>
      <c r="G10" s="192"/>
      <c r="H10" s="191"/>
      <c r="I10" s="164"/>
      <c r="J10" s="164"/>
      <c r="K10" s="164"/>
      <c r="L10" s="164"/>
      <c r="M10" s="164"/>
      <c r="N10" s="165"/>
      <c r="O10" s="164"/>
      <c r="P10" s="165"/>
      <c r="Q10" s="165"/>
      <c r="R10" s="165"/>
    </row>
    <row r="11" spans="2:18" s="120" customFormat="1" ht="36.75" customHeight="1">
      <c r="B11" s="193"/>
      <c r="C11" s="194" t="s">
        <v>592</v>
      </c>
      <c r="D11" s="195">
        <v>210</v>
      </c>
      <c r="E11" s="195">
        <v>22</v>
      </c>
      <c r="F11" s="196"/>
      <c r="G11" s="197"/>
      <c r="H11" s="197"/>
      <c r="I11" s="198"/>
      <c r="J11" s="198"/>
      <c r="K11" s="198"/>
      <c r="L11" s="198"/>
      <c r="M11" s="198"/>
      <c r="N11" s="121"/>
      <c r="O11" s="198"/>
      <c r="P11" s="121"/>
      <c r="Q11" s="121"/>
      <c r="R11" s="121"/>
    </row>
    <row r="12" spans="2:6" s="120" customFormat="1" ht="18">
      <c r="B12" s="199"/>
      <c r="C12" s="200" t="s">
        <v>593</v>
      </c>
      <c r="D12" s="201"/>
      <c r="E12" s="201"/>
      <c r="F12" s="202"/>
    </row>
    <row r="13" spans="2:6" s="120" customFormat="1" ht="18">
      <c r="B13" s="199"/>
      <c r="C13" s="203"/>
      <c r="D13" s="201"/>
      <c r="E13" s="201"/>
      <c r="F13" s="202"/>
    </row>
    <row r="14" spans="2:6" s="120" customFormat="1" ht="18">
      <c r="B14" s="199"/>
      <c r="C14" s="203"/>
      <c r="D14" s="201"/>
      <c r="E14" s="201"/>
      <c r="F14" s="202"/>
    </row>
    <row r="15" spans="2:6" s="120" customFormat="1" ht="18">
      <c r="B15" s="199"/>
      <c r="C15" s="203"/>
      <c r="D15" s="201"/>
      <c r="E15" s="201"/>
      <c r="F15" s="202"/>
    </row>
    <row r="16" spans="2:6" s="120" customFormat="1" ht="18">
      <c r="B16" s="199"/>
      <c r="C16" s="203"/>
      <c r="D16" s="201"/>
      <c r="E16" s="201"/>
      <c r="F16" s="202"/>
    </row>
    <row r="17" spans="2:6" s="120" customFormat="1" ht="17.25" customHeight="1">
      <c r="B17" s="204"/>
      <c r="C17" s="203"/>
      <c r="D17" s="201"/>
      <c r="E17" s="201"/>
      <c r="F17" s="202"/>
    </row>
    <row r="18" spans="2:6" s="120" customFormat="1" ht="17.25" customHeight="1">
      <c r="B18" s="204"/>
      <c r="C18" s="203"/>
      <c r="D18" s="201"/>
      <c r="E18" s="201"/>
      <c r="F18" s="202"/>
    </row>
    <row r="19" spans="2:6" s="120" customFormat="1" ht="17.25" customHeight="1">
      <c r="B19" s="204"/>
      <c r="C19" s="203"/>
      <c r="D19" s="201"/>
      <c r="E19" s="201"/>
      <c r="F19" s="202"/>
    </row>
    <row r="20" spans="2:6" s="120" customFormat="1" ht="18">
      <c r="B20" s="199"/>
      <c r="C20" s="200" t="s">
        <v>594</v>
      </c>
      <c r="D20" s="201"/>
      <c r="E20" s="201"/>
      <c r="F20" s="202"/>
    </row>
    <row r="21" spans="2:6" s="120" customFormat="1" ht="25.5" customHeight="1">
      <c r="B21" s="199"/>
      <c r="C21" s="40"/>
      <c r="D21" s="201"/>
      <c r="E21" s="201"/>
      <c r="F21" s="202"/>
    </row>
    <row r="22" spans="2:6" s="120" customFormat="1" ht="18">
      <c r="B22" s="199"/>
      <c r="C22" s="40"/>
      <c r="D22" s="201"/>
      <c r="E22" s="205"/>
      <c r="F22" s="202"/>
    </row>
    <row r="23" spans="2:6" s="120" customFormat="1" ht="18">
      <c r="B23" s="199"/>
      <c r="C23" s="40"/>
      <c r="D23" s="201"/>
      <c r="E23" s="205"/>
      <c r="F23" s="202"/>
    </row>
    <row r="24" spans="2:6" s="120" customFormat="1" ht="18">
      <c r="B24" s="199"/>
      <c r="C24" s="40"/>
      <c r="D24" s="201"/>
      <c r="E24" s="205"/>
      <c r="F24" s="202"/>
    </row>
    <row r="25" spans="2:6" s="120" customFormat="1" ht="18">
      <c r="B25" s="199"/>
      <c r="C25" s="40"/>
      <c r="D25" s="201"/>
      <c r="E25" s="205"/>
      <c r="F25" s="202"/>
    </row>
    <row r="26" spans="2:6" s="120" customFormat="1" ht="18">
      <c r="B26" s="199"/>
      <c r="C26" s="40"/>
      <c r="D26" s="201"/>
      <c r="E26" s="205"/>
      <c r="F26" s="202"/>
    </row>
    <row r="27" spans="2:6" s="120" customFormat="1" ht="18">
      <c r="B27" s="199"/>
      <c r="C27" s="40"/>
      <c r="D27" s="201"/>
      <c r="E27" s="201"/>
      <c r="F27" s="202"/>
    </row>
    <row r="28" spans="2:6" s="120" customFormat="1" ht="18">
      <c r="B28" s="199"/>
      <c r="C28" s="40"/>
      <c r="D28" s="201"/>
      <c r="E28" s="201"/>
      <c r="F28" s="202"/>
    </row>
    <row r="29" spans="2:6" s="120" customFormat="1" ht="18">
      <c r="B29" s="199"/>
      <c r="C29" s="40"/>
      <c r="D29" s="201"/>
      <c r="E29" s="201"/>
      <c r="F29" s="202"/>
    </row>
    <row r="30" spans="2:6" s="120" customFormat="1" ht="18">
      <c r="B30" s="199"/>
      <c r="C30" s="40"/>
      <c r="D30" s="201"/>
      <c r="E30" s="201"/>
      <c r="F30" s="202"/>
    </row>
    <row r="31" spans="2:6" s="120" customFormat="1" ht="18">
      <c r="B31" s="199"/>
      <c r="C31" s="40"/>
      <c r="D31" s="201"/>
      <c r="E31" s="201"/>
      <c r="F31" s="202"/>
    </row>
    <row r="32" spans="2:6" s="189" customFormat="1" ht="36.75" customHeight="1">
      <c r="B32" s="206"/>
      <c r="C32" s="207" t="s">
        <v>595</v>
      </c>
      <c r="D32" s="208">
        <v>210</v>
      </c>
      <c r="E32" s="208">
        <v>22</v>
      </c>
      <c r="F32" s="209"/>
    </row>
    <row r="33" spans="2:3" s="120" customFormat="1" ht="18">
      <c r="B33" s="210"/>
      <c r="C33" s="211"/>
    </row>
    <row r="34" s="120" customFormat="1" ht="18"/>
    <row r="35" s="120" customFormat="1" ht="18">
      <c r="C35" s="120" t="s">
        <v>596</v>
      </c>
    </row>
    <row r="36" s="120" customFormat="1" ht="18">
      <c r="C36" s="120" t="s">
        <v>597</v>
      </c>
    </row>
    <row r="37" s="120" customFormat="1" ht="18"/>
    <row r="38" s="120" customFormat="1" ht="18.75" customHeight="1"/>
    <row r="39" spans="3:7" s="120" customFormat="1" ht="18" customHeight="1">
      <c r="C39" s="212">
        <f>'Биланс успеха'!B89</f>
        <v>0</v>
      </c>
      <c r="E39" s="213" t="s">
        <v>598</v>
      </c>
      <c r="F39" s="213"/>
      <c r="G39" s="213"/>
    </row>
    <row r="40" ht="18">
      <c r="D40" s="118" t="s">
        <v>111</v>
      </c>
    </row>
    <row r="43" ht="15">
      <c r="K43" s="3" t="s">
        <v>599</v>
      </c>
    </row>
  </sheetData>
  <sheetProtection selectLockedCells="1" selectUnlockedCells="1"/>
  <mergeCells count="17">
    <mergeCell ref="B7:F7"/>
    <mergeCell ref="B9:B10"/>
    <mergeCell ref="C9:C10"/>
    <mergeCell ref="D9:D10"/>
    <mergeCell ref="E9:E10"/>
    <mergeCell ref="F9:F10"/>
    <mergeCell ref="I9:I10"/>
    <mergeCell ref="J9:J10"/>
    <mergeCell ref="K9:K10"/>
    <mergeCell ref="L9:L10"/>
    <mergeCell ref="M9:M10"/>
    <mergeCell ref="N9:N10"/>
    <mergeCell ref="O9:O10"/>
    <mergeCell ref="P9:P10"/>
    <mergeCell ref="Q9:Q10"/>
    <mergeCell ref="R9:R10"/>
    <mergeCell ref="E39:G39"/>
  </mergeCells>
  <printOptions/>
  <pageMargins left="0.4701388888888889" right="0.3798611111111111" top="1" bottom="1" header="0.5118055555555555" footer="0.5118055555555555"/>
  <pageSetup fitToHeight="1" fitToWidth="1" horizontalDpi="300" verticalDpi="300" orientation="landscape"/>
</worksheet>
</file>

<file path=xl/worksheets/sheet6.xml><?xml version="1.0" encoding="utf-8"?>
<worksheet xmlns="http://schemas.openxmlformats.org/spreadsheetml/2006/main" xmlns:r="http://schemas.openxmlformats.org/officeDocument/2006/relationships">
  <sheetPr>
    <tabColor indexed="21"/>
    <pageSetUpPr fitToPage="1"/>
  </sheetPr>
  <dimension ref="B3:J55"/>
  <sheetViews>
    <sheetView zoomScale="75" zoomScaleNormal="75" workbookViewId="0" topLeftCell="A1">
      <selection activeCell="B46" sqref="B46"/>
    </sheetView>
  </sheetViews>
  <sheetFormatPr defaultColWidth="8.00390625" defaultRowHeight="12.75"/>
  <cols>
    <col min="1" max="1" width="19.421875" style="3" customWidth="1"/>
    <col min="2" max="7" width="30.140625" style="3" customWidth="1"/>
    <col min="8" max="8" width="18.8515625" style="3" customWidth="1"/>
    <col min="9" max="9" width="15.57421875" style="3" customWidth="1"/>
    <col min="10" max="16384" width="9.140625" style="3" customWidth="1"/>
  </cols>
  <sheetData>
    <row r="2" ht="17.25" customHeight="1"/>
    <row r="3" spans="2:7" ht="15.75">
      <c r="B3" s="7" t="s">
        <v>1</v>
      </c>
      <c r="C3" s="3" t="s">
        <v>2</v>
      </c>
      <c r="D3" s="7"/>
      <c r="E3" s="7"/>
      <c r="F3" s="7"/>
      <c r="G3" s="126" t="s">
        <v>600</v>
      </c>
    </row>
    <row r="4" spans="2:6" ht="15.75">
      <c r="B4" s="7" t="s">
        <v>3</v>
      </c>
      <c r="C4" s="9" t="s">
        <v>4</v>
      </c>
      <c r="D4" s="7"/>
      <c r="E4" s="7"/>
      <c r="F4" s="7"/>
    </row>
    <row r="7" spans="2:9" ht="22.5" customHeight="1">
      <c r="B7" s="214" t="s">
        <v>601</v>
      </c>
      <c r="C7" s="214"/>
      <c r="D7" s="214"/>
      <c r="E7" s="214"/>
      <c r="F7" s="214"/>
      <c r="G7" s="214"/>
      <c r="H7" s="7"/>
      <c r="I7" s="7"/>
    </row>
    <row r="8" spans="7:9" ht="15.75">
      <c r="G8" s="215"/>
      <c r="H8" s="215"/>
      <c r="I8" s="215"/>
    </row>
    <row r="9" ht="15.75">
      <c r="G9" s="74" t="s">
        <v>514</v>
      </c>
    </row>
    <row r="10" spans="2:10" s="120" customFormat="1" ht="18" customHeight="1">
      <c r="B10" s="216" t="s">
        <v>602</v>
      </c>
      <c r="C10" s="216"/>
      <c r="D10" s="216"/>
      <c r="E10" s="216"/>
      <c r="F10" s="216"/>
      <c r="G10" s="216"/>
      <c r="J10" s="217"/>
    </row>
    <row r="11" spans="2:7" s="120" customFormat="1" ht="21.75" customHeight="1">
      <c r="B11" s="216"/>
      <c r="C11" s="216"/>
      <c r="D11" s="216"/>
      <c r="E11" s="216"/>
      <c r="F11" s="216"/>
      <c r="G11" s="216"/>
    </row>
    <row r="12" spans="2:7" s="120" customFormat="1" ht="54.75" customHeight="1">
      <c r="B12" s="218" t="s">
        <v>603</v>
      </c>
      <c r="C12" s="41" t="s">
        <v>604</v>
      </c>
      <c r="D12" s="41" t="s">
        <v>605</v>
      </c>
      <c r="E12" s="41" t="s">
        <v>606</v>
      </c>
      <c r="F12" s="41" t="s">
        <v>607</v>
      </c>
      <c r="G12" s="219" t="s">
        <v>608</v>
      </c>
    </row>
    <row r="13" spans="2:7" s="120" customFormat="1" ht="17.25" customHeight="1">
      <c r="B13" s="26"/>
      <c r="C13" s="41">
        <v>1</v>
      </c>
      <c r="D13" s="41">
        <v>2</v>
      </c>
      <c r="E13" s="41">
        <v>3</v>
      </c>
      <c r="F13" s="41" t="s">
        <v>609</v>
      </c>
      <c r="G13" s="219">
        <v>5</v>
      </c>
    </row>
    <row r="14" spans="2:7" s="120" customFormat="1" ht="33" customHeight="1">
      <c r="B14" s="220" t="s">
        <v>610</v>
      </c>
      <c r="C14" s="221"/>
      <c r="D14" s="38"/>
      <c r="E14" s="222"/>
      <c r="F14" s="38"/>
      <c r="G14" s="223"/>
    </row>
    <row r="15" spans="2:7" s="120" customFormat="1" ht="33" customHeight="1">
      <c r="B15" s="224" t="s">
        <v>611</v>
      </c>
      <c r="C15" s="221">
        <v>2500000</v>
      </c>
      <c r="D15" s="38"/>
      <c r="E15" s="222">
        <v>2500000</v>
      </c>
      <c r="F15" s="38"/>
      <c r="G15" s="223"/>
    </row>
    <row r="16" spans="2:7" s="120" customFormat="1" ht="33" customHeight="1">
      <c r="B16" s="225" t="s">
        <v>612</v>
      </c>
      <c r="C16" s="226"/>
      <c r="D16" s="184"/>
      <c r="E16" s="227"/>
      <c r="F16" s="184"/>
      <c r="G16" s="228"/>
    </row>
    <row r="17" spans="2:7" s="120" customFormat="1" ht="42.75" customHeight="1">
      <c r="B17" s="229"/>
      <c r="C17" s="230"/>
      <c r="D17" s="231"/>
      <c r="E17" s="44"/>
      <c r="F17" s="232" t="s">
        <v>514</v>
      </c>
      <c r="G17" s="232"/>
    </row>
    <row r="18" spans="2:7" s="120" customFormat="1" ht="33" customHeight="1">
      <c r="B18" s="233" t="s">
        <v>613</v>
      </c>
      <c r="C18" s="233"/>
      <c r="D18" s="233"/>
      <c r="E18" s="233"/>
      <c r="F18" s="233"/>
      <c r="G18" s="234"/>
    </row>
    <row r="19" spans="2:7" s="120" customFormat="1" ht="18">
      <c r="B19" s="94"/>
      <c r="C19" s="41" t="s">
        <v>614</v>
      </c>
      <c r="D19" s="41" t="s">
        <v>615</v>
      </c>
      <c r="E19" s="41" t="s">
        <v>616</v>
      </c>
      <c r="F19" s="235" t="s">
        <v>617</v>
      </c>
      <c r="G19" s="4"/>
    </row>
    <row r="20" spans="2:7" s="120" customFormat="1" ht="33" customHeight="1">
      <c r="B20" s="220" t="s">
        <v>610</v>
      </c>
      <c r="C20" s="38"/>
      <c r="D20" s="38"/>
      <c r="E20" s="38"/>
      <c r="F20" s="179"/>
      <c r="G20" s="3"/>
    </row>
    <row r="21" spans="2:6" ht="33" customHeight="1">
      <c r="B21" s="236" t="s">
        <v>611</v>
      </c>
      <c r="C21" s="222"/>
      <c r="D21" s="222"/>
      <c r="E21" s="237"/>
      <c r="F21" s="238"/>
    </row>
    <row r="22" spans="2:6" ht="33" customHeight="1">
      <c r="B22" s="225" t="s">
        <v>612</v>
      </c>
      <c r="C22" s="227"/>
      <c r="D22" s="239"/>
      <c r="E22" s="240"/>
      <c r="F22" s="241"/>
    </row>
    <row r="23" ht="33" customHeight="1">
      <c r="G23" s="74" t="s">
        <v>514</v>
      </c>
    </row>
    <row r="24" spans="2:7" ht="33" customHeight="1">
      <c r="B24" s="233" t="s">
        <v>618</v>
      </c>
      <c r="C24" s="233"/>
      <c r="D24" s="233"/>
      <c r="E24" s="233"/>
      <c r="F24" s="233"/>
      <c r="G24" s="233"/>
    </row>
    <row r="25" spans="2:7" ht="47.25" customHeight="1">
      <c r="B25" s="220" t="s">
        <v>603</v>
      </c>
      <c r="C25" s="41" t="s">
        <v>604</v>
      </c>
      <c r="D25" s="41" t="s">
        <v>605</v>
      </c>
      <c r="E25" s="41" t="s">
        <v>606</v>
      </c>
      <c r="F25" s="41" t="s">
        <v>607</v>
      </c>
      <c r="G25" s="219" t="s">
        <v>619</v>
      </c>
    </row>
    <row r="26" spans="2:7" ht="17.25" customHeight="1">
      <c r="B26" s="220" t="s">
        <v>610</v>
      </c>
      <c r="C26" s="41">
        <v>1</v>
      </c>
      <c r="D26" s="41">
        <v>2</v>
      </c>
      <c r="E26" s="41">
        <v>3</v>
      </c>
      <c r="F26" s="41" t="s">
        <v>609</v>
      </c>
      <c r="G26" s="219">
        <v>5</v>
      </c>
    </row>
    <row r="27" spans="2:7" ht="33" customHeight="1">
      <c r="B27" s="220"/>
      <c r="C27" s="38"/>
      <c r="D27" s="38"/>
      <c r="E27" s="38"/>
      <c r="F27" s="38"/>
      <c r="G27" s="242"/>
    </row>
    <row r="28" spans="2:7" ht="33" customHeight="1">
      <c r="B28" s="236" t="s">
        <v>611</v>
      </c>
      <c r="C28" s="237"/>
      <c r="D28" s="237"/>
      <c r="E28" s="237"/>
      <c r="F28" s="237"/>
      <c r="G28" s="243"/>
    </row>
    <row r="29" spans="2:7" ht="33" customHeight="1">
      <c r="B29" s="225" t="s">
        <v>612</v>
      </c>
      <c r="C29" s="227"/>
      <c r="D29" s="227"/>
      <c r="E29" s="227"/>
      <c r="F29" s="227"/>
      <c r="G29" s="228"/>
    </row>
    <row r="30" ht="33" customHeight="1">
      <c r="G30" s="74" t="s">
        <v>514</v>
      </c>
    </row>
    <row r="31" spans="2:7" ht="33" customHeight="1">
      <c r="B31" s="233" t="s">
        <v>620</v>
      </c>
      <c r="C31" s="233"/>
      <c r="D31" s="233"/>
      <c r="E31" s="233"/>
      <c r="F31" s="233"/>
      <c r="G31" s="233"/>
    </row>
    <row r="32" spans="2:7" ht="47.25" customHeight="1">
      <c r="B32" s="94" t="s">
        <v>603</v>
      </c>
      <c r="C32" s="41" t="s">
        <v>604</v>
      </c>
      <c r="D32" s="41" t="s">
        <v>605</v>
      </c>
      <c r="E32" s="41" t="s">
        <v>606</v>
      </c>
      <c r="F32" s="41" t="s">
        <v>607</v>
      </c>
      <c r="G32" s="219" t="s">
        <v>621</v>
      </c>
    </row>
    <row r="33" spans="2:7" ht="17.25" customHeight="1">
      <c r="B33" s="220" t="s">
        <v>610</v>
      </c>
      <c r="C33" s="41">
        <v>1</v>
      </c>
      <c r="D33" s="41">
        <v>2</v>
      </c>
      <c r="E33" s="41">
        <v>3</v>
      </c>
      <c r="F33" s="41" t="s">
        <v>609</v>
      </c>
      <c r="G33" s="219">
        <v>5</v>
      </c>
    </row>
    <row r="34" spans="2:7" ht="33" customHeight="1">
      <c r="B34" s="220"/>
      <c r="C34" s="38"/>
      <c r="D34" s="38"/>
      <c r="E34" s="38"/>
      <c r="F34" s="38"/>
      <c r="G34" s="242"/>
    </row>
    <row r="35" spans="2:7" ht="33" customHeight="1">
      <c r="B35" s="224" t="s">
        <v>611</v>
      </c>
      <c r="C35" s="222"/>
      <c r="D35" s="222"/>
      <c r="E35" s="222"/>
      <c r="F35" s="237"/>
      <c r="G35" s="243"/>
    </row>
    <row r="36" spans="2:7" ht="33" customHeight="1">
      <c r="B36" s="244" t="s">
        <v>612</v>
      </c>
      <c r="C36" s="245"/>
      <c r="D36" s="245"/>
      <c r="E36" s="245"/>
      <c r="F36" s="227"/>
      <c r="G36" s="228"/>
    </row>
    <row r="37" ht="33" customHeight="1">
      <c r="G37" s="74" t="s">
        <v>514</v>
      </c>
    </row>
    <row r="38" spans="2:7" ht="33" customHeight="1">
      <c r="B38" s="233" t="s">
        <v>622</v>
      </c>
      <c r="C38" s="233"/>
      <c r="D38" s="233"/>
      <c r="E38" s="233"/>
      <c r="F38" s="233"/>
      <c r="G38" s="233"/>
    </row>
    <row r="39" spans="2:7" ht="43.5" customHeight="1">
      <c r="B39" s="94" t="s">
        <v>603</v>
      </c>
      <c r="C39" s="41" t="s">
        <v>604</v>
      </c>
      <c r="D39" s="41" t="s">
        <v>605</v>
      </c>
      <c r="E39" s="41" t="s">
        <v>606</v>
      </c>
      <c r="F39" s="41" t="s">
        <v>607</v>
      </c>
      <c r="G39" s="219" t="s">
        <v>623</v>
      </c>
    </row>
    <row r="40" spans="2:7" ht="17.25" customHeight="1">
      <c r="B40" s="220" t="s">
        <v>610</v>
      </c>
      <c r="C40" s="41">
        <v>1</v>
      </c>
      <c r="D40" s="41">
        <v>2</v>
      </c>
      <c r="E40" s="41">
        <v>3</v>
      </c>
      <c r="F40" s="41" t="s">
        <v>609</v>
      </c>
      <c r="G40" s="219">
        <v>5</v>
      </c>
    </row>
    <row r="41" spans="2:7" ht="33" customHeight="1">
      <c r="B41" s="220"/>
      <c r="C41" s="38"/>
      <c r="D41" s="38"/>
      <c r="E41" s="38"/>
      <c r="F41" s="38"/>
      <c r="G41" s="242"/>
    </row>
    <row r="42" spans="2:7" ht="33" customHeight="1">
      <c r="B42" s="224" t="s">
        <v>624</v>
      </c>
      <c r="C42" s="237"/>
      <c r="D42" s="237"/>
      <c r="E42" s="237"/>
      <c r="F42" s="237"/>
      <c r="G42" s="243"/>
    </row>
    <row r="43" spans="2:7" ht="33" customHeight="1">
      <c r="B43" s="244" t="s">
        <v>612</v>
      </c>
      <c r="C43" s="227"/>
      <c r="D43" s="227"/>
      <c r="E43" s="227"/>
      <c r="F43" s="227"/>
      <c r="G43" s="228"/>
    </row>
    <row r="44" ht="33" customHeight="1">
      <c r="G44" s="74" t="s">
        <v>514</v>
      </c>
    </row>
    <row r="45" spans="2:7" ht="33" customHeight="1">
      <c r="B45" s="233" t="s">
        <v>625</v>
      </c>
      <c r="C45" s="233"/>
      <c r="D45" s="233"/>
      <c r="E45" s="233"/>
      <c r="F45" s="233"/>
      <c r="G45" s="233"/>
    </row>
    <row r="46" spans="2:7" ht="44.25" customHeight="1">
      <c r="B46" s="94" t="s">
        <v>603</v>
      </c>
      <c r="C46" s="41" t="s">
        <v>604</v>
      </c>
      <c r="D46" s="41" t="s">
        <v>605</v>
      </c>
      <c r="E46" s="41" t="s">
        <v>606</v>
      </c>
      <c r="F46" s="41" t="s">
        <v>607</v>
      </c>
      <c r="G46" s="219" t="s">
        <v>626</v>
      </c>
    </row>
    <row r="47" spans="2:7" ht="17.25" customHeight="1">
      <c r="B47" s="220" t="s">
        <v>610</v>
      </c>
      <c r="C47" s="41">
        <v>1</v>
      </c>
      <c r="D47" s="41">
        <v>2</v>
      </c>
      <c r="E47" s="41">
        <v>3</v>
      </c>
      <c r="F47" s="41" t="s">
        <v>609</v>
      </c>
      <c r="G47" s="219">
        <v>5</v>
      </c>
    </row>
    <row r="48" spans="2:7" ht="33" customHeight="1">
      <c r="B48" s="220"/>
      <c r="C48" s="38"/>
      <c r="D48" s="38"/>
      <c r="E48" s="38"/>
      <c r="F48" s="38"/>
      <c r="G48" s="242"/>
    </row>
    <row r="49" spans="2:7" ht="33" customHeight="1">
      <c r="B49" s="236" t="s">
        <v>611</v>
      </c>
      <c r="C49" s="237"/>
      <c r="D49" s="222"/>
      <c r="E49" s="237"/>
      <c r="F49" s="222"/>
      <c r="G49" s="243"/>
    </row>
    <row r="50" spans="2:7" ht="33" customHeight="1">
      <c r="B50" s="225" t="s">
        <v>612</v>
      </c>
      <c r="C50" s="227"/>
      <c r="D50" s="245"/>
      <c r="E50" s="227"/>
      <c r="F50" s="245"/>
      <c r="G50" s="228"/>
    </row>
    <row r="51" ht="33" customHeight="1">
      <c r="B51" s="37"/>
    </row>
    <row r="52" spans="2:7" ht="18.75" customHeight="1">
      <c r="B52" s="246" t="s">
        <v>627</v>
      </c>
      <c r="C52" s="246"/>
      <c r="D52" s="246"/>
      <c r="E52" s="246"/>
      <c r="F52" s="246"/>
      <c r="G52" s="246"/>
    </row>
    <row r="53" ht="18.75" customHeight="1"/>
    <row r="54" spans="2:6" ht="15">
      <c r="B54" s="3">
        <f>'Биланс успеха'!B89</f>
        <v>0</v>
      </c>
      <c r="F54" s="3" t="s">
        <v>628</v>
      </c>
    </row>
    <row r="55" spans="2:7" ht="15" customHeight="1">
      <c r="B55" s="150" t="s">
        <v>509</v>
      </c>
      <c r="C55" s="150"/>
      <c r="D55" s="150"/>
      <c r="E55" s="150"/>
      <c r="F55" s="150"/>
      <c r="G55" s="150"/>
    </row>
  </sheetData>
  <sheetProtection selectLockedCells="1" selectUnlockedCells="1"/>
  <mergeCells count="13">
    <mergeCell ref="B7:G7"/>
    <mergeCell ref="B10:G11"/>
    <mergeCell ref="B18:F18"/>
    <mergeCell ref="B24:G24"/>
    <mergeCell ref="B26:B27"/>
    <mergeCell ref="B31:G31"/>
    <mergeCell ref="B33:B34"/>
    <mergeCell ref="B38:G38"/>
    <mergeCell ref="B40:B41"/>
    <mergeCell ref="B45:G45"/>
    <mergeCell ref="B47:B48"/>
    <mergeCell ref="B52:G52"/>
    <mergeCell ref="B55:G55"/>
  </mergeCells>
  <printOptions/>
  <pageMargins left="0.7" right="0.7" top="0.75" bottom="0.75" header="0.5118055555555555" footer="0.511805555555555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tabColor indexed="21"/>
    <pageSetUpPr fitToPage="1"/>
  </sheetPr>
  <dimension ref="B2:R34"/>
  <sheetViews>
    <sheetView zoomScale="70" zoomScaleNormal="70" workbookViewId="0" topLeftCell="A1">
      <selection activeCell="I45" sqref="I45"/>
    </sheetView>
  </sheetViews>
  <sheetFormatPr defaultColWidth="8.00390625" defaultRowHeight="12.75"/>
  <cols>
    <col min="1" max="2" width="9.140625" style="3" customWidth="1"/>
    <col min="3" max="3" width="56.00390625" style="3" customWidth="1"/>
    <col min="4" max="4" width="12.140625" style="3" customWidth="1"/>
    <col min="5" max="16" width="9.140625" style="3" customWidth="1"/>
    <col min="17" max="17" width="22.28125" style="3" customWidth="1"/>
    <col min="18" max="18" width="13.140625" style="3" customWidth="1"/>
    <col min="19" max="16384" width="9.140625" style="3" customWidth="1"/>
  </cols>
  <sheetData>
    <row r="2" spans="2:17" ht="15.75">
      <c r="B2" s="7" t="s">
        <v>1</v>
      </c>
      <c r="C2" s="3" t="s">
        <v>2</v>
      </c>
      <c r="Q2" s="126" t="s">
        <v>629</v>
      </c>
    </row>
    <row r="3" spans="2:3" ht="15.75">
      <c r="B3" s="7" t="s">
        <v>3</v>
      </c>
      <c r="C3" s="9" t="s">
        <v>4</v>
      </c>
    </row>
    <row r="4" ht="15">
      <c r="E4" s="247"/>
    </row>
    <row r="5" spans="2:17" ht="20.25">
      <c r="B5" s="248" t="s">
        <v>630</v>
      </c>
      <c r="C5" s="248"/>
      <c r="D5" s="248"/>
      <c r="E5" s="248"/>
      <c r="F5" s="248"/>
      <c r="G5" s="248"/>
      <c r="H5" s="248"/>
      <c r="I5" s="248"/>
      <c r="J5" s="248"/>
      <c r="K5" s="248"/>
      <c r="L5" s="248"/>
      <c r="M5" s="248"/>
      <c r="N5" s="248"/>
      <c r="O5" s="248"/>
      <c r="P5" s="248"/>
      <c r="Q5" s="248"/>
    </row>
    <row r="6" spans="5:12" ht="15.75">
      <c r="E6" s="215"/>
      <c r="F6" s="215"/>
      <c r="G6" s="215"/>
      <c r="H6" s="215"/>
      <c r="I6" s="215"/>
      <c r="J6" s="215"/>
      <c r="K6" s="215"/>
      <c r="L6" s="215"/>
    </row>
    <row r="7" spans="3:18" ht="15.75">
      <c r="C7" s="12"/>
      <c r="D7" s="12"/>
      <c r="E7" s="12"/>
      <c r="F7" s="12"/>
      <c r="G7" s="12"/>
      <c r="H7" s="12"/>
      <c r="I7" s="12"/>
      <c r="J7" s="12"/>
      <c r="K7" s="12"/>
      <c r="L7" s="12"/>
      <c r="M7" s="12"/>
      <c r="N7" s="12"/>
      <c r="O7" s="12"/>
      <c r="P7" s="12"/>
      <c r="Q7" s="12"/>
      <c r="R7" s="12"/>
    </row>
    <row r="8" spans="3:18" ht="15.75">
      <c r="C8" s="249"/>
      <c r="D8" s="249"/>
      <c r="E8" s="249"/>
      <c r="F8" s="249"/>
      <c r="G8" s="249"/>
      <c r="H8" s="249"/>
      <c r="I8" s="249"/>
      <c r="J8" s="249"/>
      <c r="K8" s="249"/>
      <c r="L8" s="249"/>
      <c r="M8" s="249"/>
      <c r="N8" s="249"/>
      <c r="O8" s="249"/>
      <c r="P8" s="249"/>
      <c r="Q8" s="249"/>
      <c r="R8" s="249"/>
    </row>
    <row r="9" ht="16.5">
      <c r="E9" s="215"/>
    </row>
    <row r="10" spans="2:18" ht="32.25" customHeight="1">
      <c r="B10" s="250" t="s">
        <v>631</v>
      </c>
      <c r="C10" s="251" t="s">
        <v>632</v>
      </c>
      <c r="D10" s="252" t="s">
        <v>633</v>
      </c>
      <c r="E10" s="251" t="s">
        <v>634</v>
      </c>
      <c r="F10" s="251"/>
      <c r="G10" s="251"/>
      <c r="H10" s="251"/>
      <c r="I10" s="251"/>
      <c r="J10" s="251"/>
      <c r="K10" s="251"/>
      <c r="L10" s="251"/>
      <c r="M10" s="251"/>
      <c r="N10" s="251"/>
      <c r="O10" s="251"/>
      <c r="P10" s="251"/>
      <c r="Q10" s="253" t="s">
        <v>635</v>
      </c>
      <c r="R10" s="254"/>
    </row>
    <row r="11" spans="2:17" ht="33" customHeight="1">
      <c r="B11" s="250"/>
      <c r="C11" s="251"/>
      <c r="D11" s="252"/>
      <c r="E11" s="41" t="s">
        <v>636</v>
      </c>
      <c r="F11" s="41" t="s">
        <v>637</v>
      </c>
      <c r="G11" s="41" t="s">
        <v>638</v>
      </c>
      <c r="H11" s="41" t="s">
        <v>639</v>
      </c>
      <c r="I11" s="41" t="s">
        <v>640</v>
      </c>
      <c r="J11" s="41" t="s">
        <v>641</v>
      </c>
      <c r="K11" s="41" t="s">
        <v>642</v>
      </c>
      <c r="L11" s="41" t="s">
        <v>643</v>
      </c>
      <c r="M11" s="41" t="s">
        <v>644</v>
      </c>
      <c r="N11" s="41" t="s">
        <v>645</v>
      </c>
      <c r="O11" s="41" t="s">
        <v>646</v>
      </c>
      <c r="P11" s="41" t="s">
        <v>647</v>
      </c>
      <c r="Q11" s="255" t="s">
        <v>648</v>
      </c>
    </row>
    <row r="12" spans="2:17" ht="32.25" customHeight="1">
      <c r="B12" s="250"/>
      <c r="C12" s="251"/>
      <c r="D12" s="252"/>
      <c r="E12" s="252"/>
      <c r="F12" s="252"/>
      <c r="G12" s="252"/>
      <c r="H12" s="252"/>
      <c r="I12" s="252"/>
      <c r="J12" s="252"/>
      <c r="K12" s="252"/>
      <c r="L12" s="252"/>
      <c r="M12" s="252"/>
      <c r="N12" s="252"/>
      <c r="O12" s="252"/>
      <c r="P12" s="252"/>
      <c r="Q12" s="255" t="s">
        <v>633</v>
      </c>
    </row>
    <row r="13" spans="2:17" ht="32.25" customHeight="1">
      <c r="B13" s="89"/>
      <c r="C13" s="256" t="s">
        <v>649</v>
      </c>
      <c r="D13" s="41"/>
      <c r="E13" s="257"/>
      <c r="F13" s="257"/>
      <c r="G13" s="257"/>
      <c r="H13" s="257"/>
      <c r="I13" s="257"/>
      <c r="J13" s="257"/>
      <c r="K13" s="257"/>
      <c r="L13" s="257"/>
      <c r="M13" s="257"/>
      <c r="N13" s="257"/>
      <c r="O13" s="257"/>
      <c r="P13" s="257"/>
      <c r="Q13" s="255"/>
    </row>
    <row r="14" spans="2:17" ht="15">
      <c r="B14" s="258" t="s">
        <v>519</v>
      </c>
      <c r="C14" s="259" t="s">
        <v>650</v>
      </c>
      <c r="D14" s="260">
        <v>37.42</v>
      </c>
      <c r="E14" s="260">
        <v>37.42</v>
      </c>
      <c r="F14" s="260">
        <v>37.42</v>
      </c>
      <c r="G14" s="260">
        <v>37.42</v>
      </c>
      <c r="H14" s="260"/>
      <c r="I14" s="260"/>
      <c r="J14" s="260"/>
      <c r="K14" s="260"/>
      <c r="L14" s="260"/>
      <c r="M14" s="260"/>
      <c r="N14" s="260"/>
      <c r="O14" s="260"/>
      <c r="P14" s="260"/>
      <c r="Q14" s="255">
        <f aca="true" t="shared" si="0" ref="Q14:Q17">G14/D14*100</f>
        <v>100</v>
      </c>
    </row>
    <row r="15" spans="2:17" ht="15">
      <c r="B15" s="258" t="s">
        <v>521</v>
      </c>
      <c r="C15" s="259" t="s">
        <v>651</v>
      </c>
      <c r="D15" s="260">
        <v>37.42</v>
      </c>
      <c r="E15" s="260">
        <v>37.42</v>
      </c>
      <c r="F15" s="260">
        <v>37.42</v>
      </c>
      <c r="G15" s="260">
        <v>37.42</v>
      </c>
      <c r="H15" s="260"/>
      <c r="I15" s="260"/>
      <c r="J15" s="260"/>
      <c r="K15" s="260"/>
      <c r="L15" s="260"/>
      <c r="M15" s="260"/>
      <c r="N15" s="260"/>
      <c r="O15" s="260"/>
      <c r="P15" s="260"/>
      <c r="Q15" s="255">
        <f t="shared" si="0"/>
        <v>100</v>
      </c>
    </row>
    <row r="16" spans="2:17" ht="15">
      <c r="B16" s="258" t="s">
        <v>523</v>
      </c>
      <c r="C16" s="259" t="s">
        <v>652</v>
      </c>
      <c r="D16" s="260">
        <v>109.51</v>
      </c>
      <c r="E16" s="260">
        <v>109.51</v>
      </c>
      <c r="F16" s="260">
        <v>109.51</v>
      </c>
      <c r="G16" s="260">
        <v>109.51</v>
      </c>
      <c r="H16" s="260"/>
      <c r="I16" s="260"/>
      <c r="J16" s="260"/>
      <c r="K16" s="260"/>
      <c r="L16" s="260"/>
      <c r="M16" s="260"/>
      <c r="N16" s="260"/>
      <c r="O16" s="260"/>
      <c r="P16" s="260"/>
      <c r="Q16" s="255">
        <f t="shared" si="0"/>
        <v>100</v>
      </c>
    </row>
    <row r="17" spans="2:18" ht="15.75">
      <c r="B17" s="258" t="s">
        <v>525</v>
      </c>
      <c r="C17" s="261" t="s">
        <v>653</v>
      </c>
      <c r="D17" s="260">
        <v>18.71</v>
      </c>
      <c r="E17" s="260">
        <v>18.71</v>
      </c>
      <c r="F17" s="260">
        <v>18.71</v>
      </c>
      <c r="G17" s="260">
        <v>18.71</v>
      </c>
      <c r="H17" s="260"/>
      <c r="I17" s="260"/>
      <c r="J17" s="260"/>
      <c r="K17" s="260"/>
      <c r="L17" s="260"/>
      <c r="M17" s="260"/>
      <c r="N17" s="260"/>
      <c r="O17" s="260"/>
      <c r="P17" s="260"/>
      <c r="Q17" s="255">
        <f t="shared" si="0"/>
        <v>100</v>
      </c>
      <c r="R17" s="7"/>
    </row>
    <row r="18" spans="2:18" ht="15.75">
      <c r="B18" s="258"/>
      <c r="C18" s="256" t="s">
        <v>654</v>
      </c>
      <c r="D18" s="260"/>
      <c r="E18" s="260"/>
      <c r="F18" s="260"/>
      <c r="G18" s="260"/>
      <c r="H18" s="260"/>
      <c r="I18" s="260"/>
      <c r="J18" s="260"/>
      <c r="K18" s="260"/>
      <c r="L18" s="260"/>
      <c r="M18" s="260"/>
      <c r="N18" s="260"/>
      <c r="O18" s="260"/>
      <c r="P18" s="260"/>
      <c r="Q18" s="255"/>
      <c r="R18" s="7"/>
    </row>
    <row r="19" spans="2:17" ht="15">
      <c r="B19" s="258" t="s">
        <v>655</v>
      </c>
      <c r="C19" s="261" t="s">
        <v>650</v>
      </c>
      <c r="D19" s="260">
        <v>122.59</v>
      </c>
      <c r="E19" s="260">
        <v>122.59</v>
      </c>
      <c r="F19" s="260">
        <v>122.59</v>
      </c>
      <c r="G19" s="260">
        <v>122.59</v>
      </c>
      <c r="H19" s="260"/>
      <c r="I19" s="260"/>
      <c r="J19" s="260"/>
      <c r="K19" s="260"/>
      <c r="L19" s="260"/>
      <c r="M19" s="260"/>
      <c r="N19" s="260"/>
      <c r="O19" s="260"/>
      <c r="P19" s="260"/>
      <c r="Q19" s="255">
        <f aca="true" t="shared" si="1" ref="Q19:Q20">G19/D19*100</f>
        <v>100</v>
      </c>
    </row>
    <row r="20" spans="2:17" ht="15">
      <c r="B20" s="258" t="s">
        <v>656</v>
      </c>
      <c r="C20" s="261" t="s">
        <v>652</v>
      </c>
      <c r="D20" s="260">
        <v>146.71</v>
      </c>
      <c r="E20" s="260">
        <v>146.71</v>
      </c>
      <c r="F20" s="260">
        <v>146.71</v>
      </c>
      <c r="G20" s="260">
        <v>146.71</v>
      </c>
      <c r="H20" s="260"/>
      <c r="I20" s="260"/>
      <c r="J20" s="260"/>
      <c r="K20" s="260"/>
      <c r="L20" s="260"/>
      <c r="M20" s="260"/>
      <c r="N20" s="260"/>
      <c r="O20" s="260"/>
      <c r="P20" s="260"/>
      <c r="Q20" s="255">
        <f t="shared" si="1"/>
        <v>100</v>
      </c>
    </row>
    <row r="21" spans="2:17" ht="15">
      <c r="B21" s="258"/>
      <c r="C21" s="256" t="s">
        <v>657</v>
      </c>
      <c r="D21" s="260"/>
      <c r="E21" s="260"/>
      <c r="F21" s="260"/>
      <c r="G21" s="260"/>
      <c r="H21" s="260"/>
      <c r="I21" s="260"/>
      <c r="J21" s="260"/>
      <c r="K21" s="260"/>
      <c r="L21" s="260"/>
      <c r="M21" s="260"/>
      <c r="N21" s="260"/>
      <c r="O21" s="260"/>
      <c r="P21" s="260"/>
      <c r="Q21" s="255"/>
    </row>
    <row r="22" spans="2:17" ht="15">
      <c r="B22" s="258" t="s">
        <v>658</v>
      </c>
      <c r="C22" s="259" t="s">
        <v>650</v>
      </c>
      <c r="D22" s="260">
        <v>22.25</v>
      </c>
      <c r="E22" s="260">
        <v>22.25</v>
      </c>
      <c r="F22" s="260">
        <v>22.25</v>
      </c>
      <c r="G22" s="260">
        <v>22.25</v>
      </c>
      <c r="H22" s="260"/>
      <c r="I22" s="260"/>
      <c r="J22" s="260"/>
      <c r="K22" s="260"/>
      <c r="L22" s="260"/>
      <c r="M22" s="260"/>
      <c r="N22" s="260"/>
      <c r="O22" s="260"/>
      <c r="P22" s="260"/>
      <c r="Q22" s="255">
        <f aca="true" t="shared" si="2" ref="Q22:Q25">G22/D22*100</f>
        <v>100</v>
      </c>
    </row>
    <row r="23" spans="2:17" ht="15">
      <c r="B23" s="258" t="s">
        <v>659</v>
      </c>
      <c r="C23" s="259" t="s">
        <v>651</v>
      </c>
      <c r="D23" s="260">
        <v>22.25</v>
      </c>
      <c r="E23" s="260">
        <v>22.25</v>
      </c>
      <c r="F23" s="260">
        <v>22.25</v>
      </c>
      <c r="G23" s="260">
        <v>22.25</v>
      </c>
      <c r="H23" s="260"/>
      <c r="I23" s="260"/>
      <c r="J23" s="260"/>
      <c r="K23" s="260"/>
      <c r="L23" s="260"/>
      <c r="M23" s="260"/>
      <c r="N23" s="260"/>
      <c r="O23" s="260"/>
      <c r="P23" s="260"/>
      <c r="Q23" s="255">
        <f t="shared" si="2"/>
        <v>100</v>
      </c>
    </row>
    <row r="24" spans="2:17" ht="15">
      <c r="B24" s="258" t="s">
        <v>660</v>
      </c>
      <c r="C24" s="259" t="s">
        <v>661</v>
      </c>
      <c r="D24" s="260">
        <v>45.64</v>
      </c>
      <c r="E24" s="260">
        <v>45.64</v>
      </c>
      <c r="F24" s="260">
        <v>45.64</v>
      </c>
      <c r="G24" s="260">
        <v>45.64</v>
      </c>
      <c r="H24" s="260"/>
      <c r="I24" s="260"/>
      <c r="J24" s="260"/>
      <c r="K24" s="260"/>
      <c r="L24" s="260"/>
      <c r="M24" s="260"/>
      <c r="N24" s="260"/>
      <c r="O24" s="260"/>
      <c r="P24" s="260"/>
      <c r="Q24" s="255">
        <f t="shared" si="2"/>
        <v>100</v>
      </c>
    </row>
    <row r="25" spans="2:17" ht="15">
      <c r="B25" s="258" t="s">
        <v>662</v>
      </c>
      <c r="C25" s="261" t="s">
        <v>653</v>
      </c>
      <c r="D25" s="260">
        <v>11.13</v>
      </c>
      <c r="E25" s="260">
        <v>11.13</v>
      </c>
      <c r="F25" s="260">
        <v>11.13</v>
      </c>
      <c r="G25" s="260">
        <v>11.13</v>
      </c>
      <c r="H25" s="260"/>
      <c r="I25" s="260"/>
      <c r="J25" s="260"/>
      <c r="K25" s="260"/>
      <c r="L25" s="260"/>
      <c r="M25" s="260"/>
      <c r="N25" s="260"/>
      <c r="O25" s="260"/>
      <c r="P25" s="260"/>
      <c r="Q25" s="255">
        <f t="shared" si="2"/>
        <v>100</v>
      </c>
    </row>
    <row r="26" spans="2:17" ht="15">
      <c r="B26" s="258"/>
      <c r="C26" s="256" t="s">
        <v>663</v>
      </c>
      <c r="D26" s="260"/>
      <c r="E26" s="260"/>
      <c r="F26" s="260"/>
      <c r="G26" s="260"/>
      <c r="H26" s="260"/>
      <c r="I26" s="260"/>
      <c r="J26" s="260"/>
      <c r="K26" s="260"/>
      <c r="L26" s="260"/>
      <c r="M26" s="260"/>
      <c r="N26" s="260"/>
      <c r="O26" s="260"/>
      <c r="P26" s="260"/>
      <c r="Q26" s="255"/>
    </row>
    <row r="27" spans="2:17" ht="15">
      <c r="B27" s="258" t="s">
        <v>664</v>
      </c>
      <c r="C27" s="261" t="s">
        <v>665</v>
      </c>
      <c r="D27" s="260">
        <v>46.75</v>
      </c>
      <c r="E27" s="260">
        <v>46.75</v>
      </c>
      <c r="F27" s="260">
        <v>46.75</v>
      </c>
      <c r="G27" s="260">
        <v>46.75</v>
      </c>
      <c r="H27" s="260"/>
      <c r="I27" s="260"/>
      <c r="J27" s="260"/>
      <c r="K27" s="260"/>
      <c r="L27" s="260"/>
      <c r="M27" s="260"/>
      <c r="N27" s="260"/>
      <c r="O27" s="260"/>
      <c r="P27" s="260"/>
      <c r="Q27" s="255">
        <f>G27/D27*100</f>
        <v>100</v>
      </c>
    </row>
    <row r="28" spans="2:17" ht="15">
      <c r="B28" s="258"/>
      <c r="C28" s="256" t="s">
        <v>666</v>
      </c>
      <c r="D28" s="260"/>
      <c r="E28" s="260"/>
      <c r="F28" s="260"/>
      <c r="G28" s="260"/>
      <c r="H28" s="260"/>
      <c r="I28" s="260"/>
      <c r="J28" s="260"/>
      <c r="K28" s="260"/>
      <c r="L28" s="260"/>
      <c r="M28" s="260"/>
      <c r="N28" s="260"/>
      <c r="O28" s="260"/>
      <c r="P28" s="260"/>
      <c r="Q28" s="255"/>
    </row>
    <row r="29" spans="2:17" ht="15">
      <c r="B29" s="258" t="s">
        <v>667</v>
      </c>
      <c r="C29" s="261" t="s">
        <v>668</v>
      </c>
      <c r="D29" s="260">
        <v>110.4</v>
      </c>
      <c r="E29" s="260">
        <v>110.4</v>
      </c>
      <c r="F29" s="260">
        <v>110.4</v>
      </c>
      <c r="G29" s="260">
        <v>110.4</v>
      </c>
      <c r="H29" s="260"/>
      <c r="I29" s="260"/>
      <c r="J29" s="260"/>
      <c r="K29" s="260"/>
      <c r="L29" s="260"/>
      <c r="M29" s="260"/>
      <c r="N29" s="260"/>
      <c r="O29" s="260"/>
      <c r="P29" s="260"/>
      <c r="Q29" s="255">
        <f aca="true" t="shared" si="3" ref="Q29:Q31">G29/D29*100</f>
        <v>100</v>
      </c>
    </row>
    <row r="30" spans="2:17" ht="15">
      <c r="B30" s="258" t="s">
        <v>669</v>
      </c>
      <c r="C30" s="261" t="s">
        <v>670</v>
      </c>
      <c r="D30" s="260">
        <v>59.51</v>
      </c>
      <c r="E30" s="260">
        <v>59.51</v>
      </c>
      <c r="F30" s="260">
        <v>59.51</v>
      </c>
      <c r="G30" s="260">
        <v>59.51</v>
      </c>
      <c r="H30" s="260"/>
      <c r="I30" s="260"/>
      <c r="J30" s="260"/>
      <c r="K30" s="260"/>
      <c r="L30" s="260"/>
      <c r="M30" s="260"/>
      <c r="N30" s="260"/>
      <c r="O30" s="260"/>
      <c r="P30" s="260"/>
      <c r="Q30" s="255">
        <f t="shared" si="3"/>
        <v>100</v>
      </c>
    </row>
    <row r="31" spans="2:17" ht="15.75">
      <c r="B31" s="262" t="s">
        <v>549</v>
      </c>
      <c r="C31" s="263" t="s">
        <v>671</v>
      </c>
      <c r="D31" s="264">
        <v>59.51</v>
      </c>
      <c r="E31" s="264">
        <v>59.51</v>
      </c>
      <c r="F31" s="264">
        <v>59.51</v>
      </c>
      <c r="G31" s="264">
        <v>59.51</v>
      </c>
      <c r="H31" s="264"/>
      <c r="I31" s="264"/>
      <c r="J31" s="264"/>
      <c r="K31" s="264"/>
      <c r="L31" s="264"/>
      <c r="M31" s="264"/>
      <c r="N31" s="264"/>
      <c r="O31" s="264"/>
      <c r="P31" s="264"/>
      <c r="Q31" s="265">
        <f t="shared" si="3"/>
        <v>100</v>
      </c>
    </row>
    <row r="33" spans="2:14" ht="15">
      <c r="B33" s="3">
        <f>'Биланс успеха'!B89</f>
        <v>0</v>
      </c>
      <c r="N33" s="254" t="s">
        <v>672</v>
      </c>
    </row>
    <row r="34" ht="15">
      <c r="H34" s="151" t="s">
        <v>111</v>
      </c>
    </row>
  </sheetData>
  <sheetProtection selectLockedCells="1" selectUnlockedCells="1"/>
  <mergeCells count="19">
    <mergeCell ref="B5:Q5"/>
    <mergeCell ref="C7:R7"/>
    <mergeCell ref="C8:R8"/>
    <mergeCell ref="B10:B12"/>
    <mergeCell ref="C10:C12"/>
    <mergeCell ref="D10:D12"/>
    <mergeCell ref="E10:P10"/>
    <mergeCell ref="E11:E12"/>
    <mergeCell ref="F11:F12"/>
    <mergeCell ref="G11:G12"/>
    <mergeCell ref="H11:H12"/>
    <mergeCell ref="I11:I12"/>
    <mergeCell ref="J11:J12"/>
    <mergeCell ref="K11:K12"/>
    <mergeCell ref="L11:L12"/>
    <mergeCell ref="M11:M12"/>
    <mergeCell ref="N11:N12"/>
    <mergeCell ref="O11:O12"/>
    <mergeCell ref="P11:P12"/>
  </mergeCells>
  <printOptions/>
  <pageMargins left="0.75" right="0.75" top="1" bottom="1" header="0.5118055555555555" footer="0.5118055555555555"/>
  <pageSetup fitToHeight="1" fitToWidth="1" horizontalDpi="300" verticalDpi="300" orientation="landscape"/>
</worksheet>
</file>

<file path=xl/worksheets/sheet8.xml><?xml version="1.0" encoding="utf-8"?>
<worksheet xmlns="http://schemas.openxmlformats.org/spreadsheetml/2006/main" xmlns:r="http://schemas.openxmlformats.org/officeDocument/2006/relationships">
  <sheetPr>
    <tabColor indexed="21"/>
    <pageSetUpPr fitToPage="1"/>
  </sheetPr>
  <dimension ref="B2:P32"/>
  <sheetViews>
    <sheetView zoomScaleSheetLayoutView="75" workbookViewId="0" topLeftCell="C1">
      <selection activeCell="J13" sqref="J13"/>
    </sheetView>
  </sheetViews>
  <sheetFormatPr defaultColWidth="8.00390625" defaultRowHeight="12.75"/>
  <cols>
    <col min="1" max="1" width="5.57421875" style="3" customWidth="1"/>
    <col min="2" max="2" width="7.28125" style="3" customWidth="1"/>
    <col min="3" max="3" width="22.7109375" style="3" customWidth="1"/>
    <col min="4" max="5" width="20.7109375" style="3" customWidth="1"/>
    <col min="6" max="6" width="23.140625" style="3" customWidth="1"/>
    <col min="7" max="8" width="20.7109375" style="3" customWidth="1"/>
    <col min="9" max="9" width="22.7109375" style="3" customWidth="1"/>
    <col min="10" max="10" width="19.8515625" style="3" customWidth="1"/>
    <col min="11" max="11" width="14.7109375" style="3" customWidth="1"/>
    <col min="12" max="12" width="29.8515625" style="3" customWidth="1"/>
    <col min="13" max="13" width="34.28125" style="3" customWidth="1"/>
    <col min="14" max="14" width="27.140625" style="3" customWidth="1"/>
    <col min="15" max="15" width="36.8515625" style="3" customWidth="1"/>
    <col min="16" max="16384" width="9.140625" style="3" customWidth="1"/>
  </cols>
  <sheetData>
    <row r="1" s="126" customFormat="1" ht="27.75" customHeight="1"/>
    <row r="2" spans="2:15" ht="15.75">
      <c r="B2" s="266" t="s">
        <v>673</v>
      </c>
      <c r="C2" s="266"/>
      <c r="D2" s="266"/>
      <c r="H2" s="126"/>
      <c r="I2" s="126" t="s">
        <v>674</v>
      </c>
      <c r="N2" s="267"/>
      <c r="O2" s="267"/>
    </row>
    <row r="3" spans="2:15" ht="15.75">
      <c r="B3" s="266" t="s">
        <v>675</v>
      </c>
      <c r="C3" s="266"/>
      <c r="N3" s="7"/>
      <c r="O3" s="126"/>
    </row>
    <row r="5" spans="2:9" ht="20.25">
      <c r="B5" s="268" t="s">
        <v>676</v>
      </c>
      <c r="C5" s="268"/>
      <c r="D5" s="268"/>
      <c r="E5" s="268"/>
      <c r="F5" s="268"/>
      <c r="G5" s="268"/>
      <c r="H5" s="268"/>
      <c r="I5" s="268"/>
    </row>
    <row r="7" spans="3:16" ht="15.75">
      <c r="C7" s="151"/>
      <c r="D7" s="151"/>
      <c r="E7" s="151"/>
      <c r="G7" s="151"/>
      <c r="H7" s="151"/>
      <c r="I7" s="74" t="s">
        <v>514</v>
      </c>
      <c r="K7" s="151"/>
      <c r="L7" s="151"/>
      <c r="M7" s="151"/>
      <c r="N7" s="151"/>
      <c r="O7" s="151"/>
      <c r="P7" s="151"/>
    </row>
    <row r="8" spans="2:15" s="44" customFormat="1" ht="32.25" customHeight="1">
      <c r="B8" s="269" t="s">
        <v>515</v>
      </c>
      <c r="C8" s="270" t="s">
        <v>677</v>
      </c>
      <c r="D8" s="271" t="s">
        <v>678</v>
      </c>
      <c r="E8" s="271" t="s">
        <v>679</v>
      </c>
      <c r="F8" s="271" t="s">
        <v>11</v>
      </c>
      <c r="G8" s="252" t="s">
        <v>517</v>
      </c>
      <c r="H8" s="252"/>
      <c r="I8" s="272" t="s">
        <v>680</v>
      </c>
      <c r="J8" s="231"/>
      <c r="K8" s="231"/>
      <c r="L8" s="231"/>
      <c r="M8" s="231"/>
      <c r="N8" s="231"/>
      <c r="O8" s="231"/>
    </row>
    <row r="9" spans="2:9" s="44" customFormat="1" ht="60" customHeight="1">
      <c r="B9" s="269"/>
      <c r="C9" s="270"/>
      <c r="D9" s="271"/>
      <c r="E9" s="271"/>
      <c r="F9" s="271"/>
      <c r="G9" s="65" t="s">
        <v>14</v>
      </c>
      <c r="H9" s="273" t="s">
        <v>15</v>
      </c>
      <c r="I9" s="272"/>
    </row>
    <row r="10" spans="2:9" s="44" customFormat="1" ht="24" customHeight="1">
      <c r="B10" s="274" t="s">
        <v>519</v>
      </c>
      <c r="C10" s="275" t="s">
        <v>681</v>
      </c>
      <c r="D10" s="276">
        <v>0</v>
      </c>
      <c r="E10" s="277"/>
      <c r="F10" s="277">
        <v>0</v>
      </c>
      <c r="G10" s="277"/>
      <c r="H10" s="277"/>
      <c r="I10" s="278"/>
    </row>
    <row r="11" spans="2:9" s="44" customFormat="1" ht="24" customHeight="1">
      <c r="B11" s="258" t="s">
        <v>521</v>
      </c>
      <c r="C11" s="40" t="s">
        <v>682</v>
      </c>
      <c r="D11" s="97">
        <v>0</v>
      </c>
      <c r="E11" s="279"/>
      <c r="F11" s="97">
        <v>0</v>
      </c>
      <c r="G11" s="279"/>
      <c r="H11" s="97"/>
      <c r="I11" s="280"/>
    </row>
    <row r="12" spans="2:9" s="44" customFormat="1" ht="32.25" customHeight="1">
      <c r="B12" s="258" t="s">
        <v>523</v>
      </c>
      <c r="C12" s="40" t="s">
        <v>683</v>
      </c>
      <c r="D12" s="97">
        <v>0</v>
      </c>
      <c r="E12" s="279"/>
      <c r="F12" s="279">
        <v>0</v>
      </c>
      <c r="G12" s="279"/>
      <c r="H12" s="97"/>
      <c r="I12" s="280"/>
    </row>
    <row r="13" spans="2:10" s="44" customFormat="1" ht="33" customHeight="1">
      <c r="B13" s="258" t="s">
        <v>525</v>
      </c>
      <c r="C13" s="40" t="s">
        <v>684</v>
      </c>
      <c r="D13" s="38">
        <v>180000</v>
      </c>
      <c r="E13" s="38"/>
      <c r="F13" s="38">
        <v>180000</v>
      </c>
      <c r="G13" s="43">
        <v>45000</v>
      </c>
      <c r="H13" s="43">
        <v>10500</v>
      </c>
      <c r="I13" s="179">
        <f aca="true" t="shared" si="0" ref="I13:I16">H13/G13*100</f>
        <v>23.333333333333332</v>
      </c>
      <c r="J13" s="281"/>
    </row>
    <row r="14" spans="2:10" s="44" customFormat="1" ht="27" customHeight="1">
      <c r="B14" s="258" t="s">
        <v>655</v>
      </c>
      <c r="C14" s="40" t="s">
        <v>685</v>
      </c>
      <c r="D14" s="38">
        <v>720000</v>
      </c>
      <c r="E14" s="38"/>
      <c r="F14" s="38">
        <v>720000</v>
      </c>
      <c r="G14" s="43">
        <v>180000</v>
      </c>
      <c r="H14" s="43">
        <v>948235</v>
      </c>
      <c r="I14" s="179">
        <f t="shared" si="0"/>
        <v>526.7972222222222</v>
      </c>
      <c r="J14" s="281"/>
    </row>
    <row r="15" spans="2:10" s="44" customFormat="1" ht="29.25" customHeight="1">
      <c r="B15" s="258" t="s">
        <v>656</v>
      </c>
      <c r="C15" s="40" t="s">
        <v>686</v>
      </c>
      <c r="D15" s="38">
        <v>240000</v>
      </c>
      <c r="E15" s="38"/>
      <c r="F15" s="38">
        <v>240000</v>
      </c>
      <c r="G15" s="43">
        <v>60000</v>
      </c>
      <c r="H15" s="43">
        <v>289000</v>
      </c>
      <c r="I15" s="179">
        <f t="shared" si="0"/>
        <v>481.66666666666663</v>
      </c>
      <c r="J15" s="281"/>
    </row>
    <row r="16" spans="2:10" s="44" customFormat="1" ht="24" customHeight="1">
      <c r="B16" s="262" t="s">
        <v>658</v>
      </c>
      <c r="C16" s="64" t="s">
        <v>687</v>
      </c>
      <c r="D16" s="184">
        <v>360000</v>
      </c>
      <c r="E16" s="184"/>
      <c r="F16" s="184">
        <v>360000</v>
      </c>
      <c r="G16" s="282">
        <v>90000</v>
      </c>
      <c r="H16" s="282">
        <v>119239</v>
      </c>
      <c r="I16" s="179">
        <f t="shared" si="0"/>
        <v>132.48777777777778</v>
      </c>
      <c r="J16" s="281"/>
    </row>
    <row r="17" spans="2:6" ht="15.75">
      <c r="B17" s="283"/>
      <c r="C17" s="283"/>
      <c r="D17" s="283"/>
      <c r="E17" s="283"/>
      <c r="F17" s="284"/>
    </row>
    <row r="18" spans="2:11" ht="20.25" customHeight="1">
      <c r="B18" s="285" t="s">
        <v>688</v>
      </c>
      <c r="C18" s="253" t="s">
        <v>681</v>
      </c>
      <c r="D18" s="253"/>
      <c r="E18" s="253"/>
      <c r="F18" s="286" t="s">
        <v>682</v>
      </c>
      <c r="G18" s="286"/>
      <c r="H18" s="286"/>
      <c r="I18" s="286" t="s">
        <v>683</v>
      </c>
      <c r="J18" s="286"/>
      <c r="K18" s="286"/>
    </row>
    <row r="19" spans="2:11" ht="15">
      <c r="B19" s="285"/>
      <c r="C19" s="41">
        <v>1</v>
      </c>
      <c r="D19" s="41">
        <v>2</v>
      </c>
      <c r="E19" s="235">
        <v>3</v>
      </c>
      <c r="F19" s="39">
        <v>4</v>
      </c>
      <c r="G19" s="41">
        <v>5</v>
      </c>
      <c r="H19" s="235">
        <v>6</v>
      </c>
      <c r="I19" s="39">
        <v>7</v>
      </c>
      <c r="J19" s="41">
        <v>8</v>
      </c>
      <c r="K19" s="235">
        <v>9</v>
      </c>
    </row>
    <row r="20" spans="2:11" ht="15">
      <c r="B20" s="285"/>
      <c r="C20" s="287" t="s">
        <v>689</v>
      </c>
      <c r="D20" s="287" t="s">
        <v>690</v>
      </c>
      <c r="E20" s="288" t="s">
        <v>691</v>
      </c>
      <c r="F20" s="289" t="s">
        <v>689</v>
      </c>
      <c r="G20" s="287" t="s">
        <v>690</v>
      </c>
      <c r="H20" s="288" t="s">
        <v>691</v>
      </c>
      <c r="I20" s="289" t="s">
        <v>689</v>
      </c>
      <c r="J20" s="287" t="s">
        <v>690</v>
      </c>
      <c r="K20" s="288" t="s">
        <v>691</v>
      </c>
    </row>
    <row r="21" spans="2:11" ht="15">
      <c r="B21" s="290">
        <v>1</v>
      </c>
      <c r="C21" s="291"/>
      <c r="D21" s="291"/>
      <c r="E21" s="292"/>
      <c r="F21" s="293"/>
      <c r="G21" s="291"/>
      <c r="H21" s="294"/>
      <c r="I21" s="293"/>
      <c r="J21" s="291"/>
      <c r="K21" s="292"/>
    </row>
    <row r="22" spans="2:11" ht="15">
      <c r="B22" s="290">
        <v>2</v>
      </c>
      <c r="C22" s="291"/>
      <c r="D22" s="291"/>
      <c r="E22" s="292"/>
      <c r="F22" s="293"/>
      <c r="G22" s="291"/>
      <c r="H22" s="294"/>
      <c r="I22" s="293"/>
      <c r="J22" s="291"/>
      <c r="K22" s="292"/>
    </row>
    <row r="23" spans="2:11" ht="15">
      <c r="B23" s="290">
        <v>3</v>
      </c>
      <c r="C23" s="291"/>
      <c r="D23" s="291"/>
      <c r="E23" s="292"/>
      <c r="F23" s="293"/>
      <c r="G23" s="291"/>
      <c r="H23" s="294"/>
      <c r="I23" s="293"/>
      <c r="J23" s="291"/>
      <c r="K23" s="292"/>
    </row>
    <row r="24" spans="2:11" ht="15">
      <c r="B24" s="290">
        <v>4</v>
      </c>
      <c r="C24" s="291"/>
      <c r="D24" s="291"/>
      <c r="E24" s="292"/>
      <c r="F24" s="293"/>
      <c r="G24" s="291"/>
      <c r="H24" s="292"/>
      <c r="I24" s="293"/>
      <c r="J24" s="291"/>
      <c r="K24" s="292"/>
    </row>
    <row r="25" spans="2:11" ht="15">
      <c r="B25" s="290">
        <v>5</v>
      </c>
      <c r="C25" s="291"/>
      <c r="D25" s="291"/>
      <c r="E25" s="292"/>
      <c r="F25" s="293"/>
      <c r="G25" s="291"/>
      <c r="H25" s="292"/>
      <c r="I25" s="293"/>
      <c r="J25" s="291"/>
      <c r="K25" s="292"/>
    </row>
    <row r="26" spans="2:11" ht="15">
      <c r="B26" s="290">
        <v>6</v>
      </c>
      <c r="C26" s="291"/>
      <c r="D26" s="291"/>
      <c r="E26" s="292"/>
      <c r="F26" s="293"/>
      <c r="G26" s="291"/>
      <c r="H26" s="292"/>
      <c r="I26" s="293"/>
      <c r="J26" s="291"/>
      <c r="K26" s="292"/>
    </row>
    <row r="27" spans="2:11" ht="15">
      <c r="B27" s="290">
        <v>7</v>
      </c>
      <c r="C27" s="291"/>
      <c r="D27" s="291"/>
      <c r="E27" s="292"/>
      <c r="F27" s="293"/>
      <c r="G27" s="291"/>
      <c r="H27" s="292"/>
      <c r="I27" s="293"/>
      <c r="J27" s="291"/>
      <c r="K27" s="292"/>
    </row>
    <row r="28" spans="2:11" ht="15">
      <c r="B28" s="290">
        <v>8</v>
      </c>
      <c r="C28" s="291"/>
      <c r="D28" s="291"/>
      <c r="E28" s="292"/>
      <c r="F28" s="293"/>
      <c r="G28" s="291"/>
      <c r="H28" s="292"/>
      <c r="I28" s="293"/>
      <c r="J28" s="291"/>
      <c r="K28" s="292"/>
    </row>
    <row r="29" spans="2:11" ht="15">
      <c r="B29" s="290">
        <v>9</v>
      </c>
      <c r="C29" s="291"/>
      <c r="D29" s="291"/>
      <c r="E29" s="292"/>
      <c r="F29" s="293"/>
      <c r="G29" s="291"/>
      <c r="H29" s="292"/>
      <c r="I29" s="293"/>
      <c r="J29" s="291"/>
      <c r="K29" s="292"/>
    </row>
    <row r="30" spans="2:11" ht="15.75">
      <c r="B30" s="295">
        <v>10</v>
      </c>
      <c r="C30" s="296"/>
      <c r="D30" s="296"/>
      <c r="E30" s="297"/>
      <c r="F30" s="298"/>
      <c r="G30" s="296"/>
      <c r="H30" s="297"/>
      <c r="I30" s="298"/>
      <c r="J30" s="296"/>
      <c r="K30" s="297"/>
    </row>
    <row r="32" spans="2:8" ht="15" customHeight="1">
      <c r="B32" s="266">
        <f>'Биланс успеха'!B89</f>
        <v>0</v>
      </c>
      <c r="C32" s="266"/>
      <c r="F32" s="151" t="s">
        <v>509</v>
      </c>
      <c r="H32" s="3" t="s">
        <v>692</v>
      </c>
    </row>
  </sheetData>
  <sheetProtection selectLockedCells="1" selectUnlockedCells="1"/>
  <mergeCells count="16">
    <mergeCell ref="B2:D2"/>
    <mergeCell ref="N2:O2"/>
    <mergeCell ref="B3:C3"/>
    <mergeCell ref="B5:I5"/>
    <mergeCell ref="B8:B9"/>
    <mergeCell ref="C8:C9"/>
    <mergeCell ref="D8:D9"/>
    <mergeCell ref="E8:E9"/>
    <mergeCell ref="F8:F9"/>
    <mergeCell ref="G8:H8"/>
    <mergeCell ref="I8:I9"/>
    <mergeCell ref="B18:B20"/>
    <mergeCell ref="C18:E18"/>
    <mergeCell ref="F18:H18"/>
    <mergeCell ref="I18:K18"/>
    <mergeCell ref="B32:C32"/>
  </mergeCells>
  <printOptions/>
  <pageMargins left="0.7" right="0.7" top="0.75" bottom="0.75" header="0.5118055555555555" footer="0.5118055555555555"/>
  <pageSetup fitToHeight="1" fitToWidth="1" horizontalDpi="300" verticalDpi="300" orientation="landscape" paperSize="9"/>
</worksheet>
</file>

<file path=xl/worksheets/sheet9.xml><?xml version="1.0" encoding="utf-8"?>
<worksheet xmlns="http://schemas.openxmlformats.org/spreadsheetml/2006/main" xmlns:r="http://schemas.openxmlformats.org/officeDocument/2006/relationships">
  <sheetPr>
    <tabColor indexed="21"/>
    <pageSetUpPr fitToPage="1"/>
  </sheetPr>
  <dimension ref="A1:K20"/>
  <sheetViews>
    <sheetView workbookViewId="0" topLeftCell="A1">
      <selection activeCell="G31" sqref="G31"/>
    </sheetView>
  </sheetViews>
  <sheetFormatPr defaultColWidth="8.00390625" defaultRowHeight="12.75"/>
  <cols>
    <col min="1" max="1" width="5.421875" style="1" customWidth="1"/>
    <col min="2" max="3" width="18.00390625" style="1" customWidth="1"/>
    <col min="4" max="4" width="17.421875" style="1" customWidth="1"/>
    <col min="5" max="5" width="17.57421875" style="1" customWidth="1"/>
    <col min="6" max="6" width="19.421875" style="1" customWidth="1"/>
    <col min="7" max="7" width="15.8515625" style="1" customWidth="1"/>
    <col min="8" max="8" width="17.8515625" style="1" customWidth="1"/>
    <col min="9" max="9" width="22.140625" style="1" customWidth="1"/>
    <col min="10" max="10" width="15.421875" style="1" customWidth="1"/>
    <col min="11" max="11" width="18.421875" style="1" customWidth="1"/>
    <col min="12" max="16384" width="9.140625" style="1" customWidth="1"/>
  </cols>
  <sheetData>
    <row r="1" spans="1:11" ht="15.75">
      <c r="A1" s="3"/>
      <c r="B1" s="3"/>
      <c r="C1" s="3"/>
      <c r="D1" s="3"/>
      <c r="E1" s="3"/>
      <c r="F1" s="3"/>
      <c r="G1" s="3"/>
      <c r="H1" s="3"/>
      <c r="I1" s="3"/>
      <c r="J1" s="3"/>
      <c r="K1" s="3"/>
    </row>
    <row r="2" spans="1:11" ht="15.75">
      <c r="A2" s="3"/>
      <c r="B2" s="3" t="s">
        <v>1</v>
      </c>
      <c r="C2" s="6" t="s">
        <v>2</v>
      </c>
      <c r="D2" s="9"/>
      <c r="E2" s="9"/>
      <c r="F2" s="3"/>
      <c r="G2" s="3"/>
      <c r="H2" s="3"/>
      <c r="I2" s="3"/>
      <c r="J2" s="74" t="s">
        <v>693</v>
      </c>
      <c r="K2" s="3"/>
    </row>
    <row r="3" spans="1:11" ht="15.75">
      <c r="A3" s="3"/>
      <c r="B3" s="3" t="s">
        <v>3</v>
      </c>
      <c r="C3" s="299" t="s">
        <v>4</v>
      </c>
      <c r="D3" s="9"/>
      <c r="E3" s="9"/>
      <c r="F3" s="3"/>
      <c r="G3" s="3"/>
      <c r="H3" s="3"/>
      <c r="I3" s="3"/>
      <c r="J3" s="74"/>
      <c r="K3" s="74"/>
    </row>
    <row r="4" spans="1:11" ht="15.75">
      <c r="A4" s="3"/>
      <c r="B4" s="3"/>
      <c r="C4" s="3"/>
      <c r="D4" s="3"/>
      <c r="E4" s="3"/>
      <c r="F4" s="3"/>
      <c r="G4" s="3"/>
      <c r="H4" s="3"/>
      <c r="I4" s="3"/>
      <c r="J4" s="3"/>
      <c r="K4" s="3"/>
    </row>
    <row r="5" spans="1:11" ht="15.75">
      <c r="A5" s="3"/>
      <c r="B5" s="3"/>
      <c r="C5" s="3"/>
      <c r="D5" s="3"/>
      <c r="E5" s="3"/>
      <c r="F5" s="3"/>
      <c r="G5" s="3"/>
      <c r="H5" s="3"/>
      <c r="I5" s="3"/>
      <c r="J5" s="3"/>
      <c r="K5" s="3"/>
    </row>
    <row r="6" spans="1:11" ht="20.25">
      <c r="A6" s="3"/>
      <c r="B6" s="268" t="s">
        <v>694</v>
      </c>
      <c r="C6" s="268"/>
      <c r="D6" s="268"/>
      <c r="E6" s="268"/>
      <c r="F6" s="268"/>
      <c r="G6" s="268"/>
      <c r="H6" s="268"/>
      <c r="I6" s="268"/>
      <c r="J6" s="151"/>
      <c r="K6" s="3"/>
    </row>
    <row r="7" spans="1:11" ht="0.75" customHeight="1">
      <c r="A7" s="3"/>
      <c r="B7" s="3"/>
      <c r="C7" s="3"/>
      <c r="D7" s="3"/>
      <c r="E7" s="3"/>
      <c r="F7" s="3"/>
      <c r="G7" s="3"/>
      <c r="H7" s="3"/>
      <c r="I7" s="3"/>
      <c r="J7" s="74" t="s">
        <v>6</v>
      </c>
      <c r="K7" s="3"/>
    </row>
    <row r="8" spans="1:11" s="2" customFormat="1" ht="91.5" customHeight="1">
      <c r="A8" s="300"/>
      <c r="B8" s="301" t="s">
        <v>695</v>
      </c>
      <c r="C8" s="271" t="s">
        <v>696</v>
      </c>
      <c r="D8" s="271" t="s">
        <v>697</v>
      </c>
      <c r="E8" s="271" t="s">
        <v>698</v>
      </c>
      <c r="F8" s="271" t="s">
        <v>699</v>
      </c>
      <c r="G8" s="271" t="s">
        <v>700</v>
      </c>
      <c r="H8" s="271" t="s">
        <v>701</v>
      </c>
      <c r="I8" s="271" t="s">
        <v>702</v>
      </c>
      <c r="J8" s="272" t="s">
        <v>703</v>
      </c>
      <c r="K8" s="4"/>
    </row>
    <row r="9" spans="1:11" s="2" customFormat="1" ht="16.5">
      <c r="A9" s="300"/>
      <c r="B9" s="301">
        <v>1</v>
      </c>
      <c r="C9" s="302">
        <v>2</v>
      </c>
      <c r="D9" s="271">
        <v>3</v>
      </c>
      <c r="E9" s="271">
        <v>4</v>
      </c>
      <c r="F9" s="302">
        <v>5</v>
      </c>
      <c r="G9" s="271">
        <v>6</v>
      </c>
      <c r="H9" s="271">
        <v>7</v>
      </c>
      <c r="I9" s="302">
        <v>8</v>
      </c>
      <c r="J9" s="272" t="s">
        <v>704</v>
      </c>
      <c r="K9" s="4"/>
    </row>
    <row r="10" spans="1:11" s="2" customFormat="1" ht="15.75">
      <c r="A10" s="300"/>
      <c r="B10" s="303" t="s">
        <v>705</v>
      </c>
      <c r="C10" s="304">
        <v>16217</v>
      </c>
      <c r="D10" s="305" t="s">
        <v>706</v>
      </c>
      <c r="E10" s="306"/>
      <c r="F10" s="91"/>
      <c r="G10" s="306"/>
      <c r="H10" s="306"/>
      <c r="I10" s="91"/>
      <c r="J10" s="307"/>
      <c r="K10" s="4"/>
    </row>
    <row r="11" spans="1:11" ht="15.75">
      <c r="A11" s="308"/>
      <c r="B11" s="309">
        <v>2019</v>
      </c>
      <c r="C11" s="48"/>
      <c r="D11" s="310" t="s">
        <v>707</v>
      </c>
      <c r="E11" s="132"/>
      <c r="F11" s="132"/>
      <c r="G11" s="132"/>
      <c r="H11" s="132"/>
      <c r="I11" s="132"/>
      <c r="J11" s="242"/>
      <c r="K11" s="3"/>
    </row>
    <row r="12" spans="1:11" ht="15.75">
      <c r="A12" s="308"/>
      <c r="B12" s="309" t="s">
        <v>707</v>
      </c>
      <c r="C12" s="310"/>
      <c r="D12" s="310" t="s">
        <v>707</v>
      </c>
      <c r="E12" s="311"/>
      <c r="F12" s="311"/>
      <c r="G12" s="311"/>
      <c r="H12" s="311"/>
      <c r="I12" s="311"/>
      <c r="J12" s="243"/>
      <c r="K12" s="3"/>
    </row>
    <row r="13" spans="1:11" ht="16.5">
      <c r="A13" s="308"/>
      <c r="B13" s="312" t="s">
        <v>707</v>
      </c>
      <c r="C13" s="313"/>
      <c r="D13" s="313" t="s">
        <v>707</v>
      </c>
      <c r="E13" s="314"/>
      <c r="F13" s="314"/>
      <c r="G13" s="314"/>
      <c r="H13" s="314"/>
      <c r="I13" s="314"/>
      <c r="J13" s="243"/>
      <c r="K13" s="3"/>
    </row>
    <row r="14" spans="1:11" ht="15.75">
      <c r="A14" s="3"/>
      <c r="B14" s="3"/>
      <c r="C14" s="3"/>
      <c r="D14" s="3"/>
      <c r="E14" s="3"/>
      <c r="F14" s="3"/>
      <c r="G14" s="3"/>
      <c r="H14" s="3"/>
      <c r="I14" s="3"/>
      <c r="J14" s="284"/>
      <c r="K14" s="3"/>
    </row>
    <row r="15" spans="1:11" ht="15.75">
      <c r="A15" s="3"/>
      <c r="B15" s="3" t="s">
        <v>708</v>
      </c>
      <c r="C15" s="3"/>
      <c r="D15" s="3"/>
      <c r="E15" s="3"/>
      <c r="F15" s="3"/>
      <c r="G15" s="3"/>
      <c r="H15" s="3"/>
      <c r="I15" s="3"/>
      <c r="J15" s="3"/>
      <c r="K15" s="3"/>
    </row>
    <row r="16" spans="1:11" ht="15.75">
      <c r="A16" s="3"/>
      <c r="B16" s="3" t="s">
        <v>709</v>
      </c>
      <c r="C16" s="3"/>
      <c r="D16" s="3"/>
      <c r="E16" s="3"/>
      <c r="F16" s="3"/>
      <c r="G16" s="3"/>
      <c r="H16" s="3"/>
      <c r="I16" s="3"/>
      <c r="J16" s="3"/>
      <c r="K16" s="3"/>
    </row>
    <row r="17" spans="1:11" ht="15.75" customHeight="1">
      <c r="A17" s="3"/>
      <c r="B17" s="3" t="s">
        <v>710</v>
      </c>
      <c r="C17" s="3"/>
      <c r="D17" s="3"/>
      <c r="E17" s="3"/>
      <c r="F17" s="3"/>
      <c r="G17" s="3"/>
      <c r="H17" s="315"/>
      <c r="I17" s="3"/>
      <c r="J17" s="3"/>
      <c r="K17" s="3"/>
    </row>
    <row r="18" spans="1:11" ht="15.75">
      <c r="A18" s="3"/>
      <c r="B18" s="3"/>
      <c r="C18" s="3"/>
      <c r="D18" s="3"/>
      <c r="E18" s="3"/>
      <c r="F18" s="3"/>
      <c r="G18" s="3"/>
      <c r="H18" s="315"/>
      <c r="I18" s="3"/>
      <c r="J18" s="3"/>
      <c r="K18" s="3"/>
    </row>
    <row r="19" spans="1:11" ht="15.75">
      <c r="A19" s="3"/>
      <c r="B19" s="316"/>
      <c r="C19" s="316"/>
      <c r="D19" s="316"/>
      <c r="E19" s="316"/>
      <c r="F19" s="3"/>
      <c r="G19" s="3"/>
      <c r="H19" s="3"/>
      <c r="I19" s="3"/>
      <c r="J19" s="3"/>
      <c r="K19" s="3"/>
    </row>
    <row r="20" spans="1:11" ht="15.75">
      <c r="A20" s="3"/>
      <c r="B20" s="317">
        <f>'Биланс успеха'!B89</f>
        <v>0</v>
      </c>
      <c r="C20" s="317"/>
      <c r="D20" s="9"/>
      <c r="E20" s="9"/>
      <c r="F20" s="151" t="s">
        <v>111</v>
      </c>
      <c r="G20" s="3"/>
      <c r="H20" s="318" t="s">
        <v>110</v>
      </c>
      <c r="I20" s="319"/>
      <c r="J20" s="318"/>
      <c r="K20" s="3"/>
    </row>
  </sheetData>
  <sheetProtection selectLockedCells="1" selectUnlockedCells="1"/>
  <mergeCells count="1">
    <mergeCell ref="B6:I6"/>
  </mergeCells>
  <printOptions/>
  <pageMargins left="0.7" right="0.7" top="0.75" bottom="0.75" header="0.5118055555555555" footer="0.5118055555555555"/>
  <pageSetup fitToHeight="0" fitToWidth="1" horizontalDpi="300" verticalDpi="300" orientation="landscape"/>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Centrala</dc:creator>
  <cp:keywords/>
  <dc:description/>
  <cp:lastModifiedBy>Vlada Vukovic</cp:lastModifiedBy>
  <cp:lastPrinted>2019-05-14T07:38:42Z</cp:lastPrinted>
  <dcterms:created xsi:type="dcterms:W3CDTF">2013-03-12T08:27:17Z</dcterms:created>
  <dcterms:modified xsi:type="dcterms:W3CDTF">2019-05-15T12:54:10Z</dcterms:modified>
  <cp:category/>
  <cp:version/>
  <cp:contentType/>
  <cp:contentStatus/>
</cp:coreProperties>
</file>