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8"/>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 name="Sheet1" sheetId="14" r:id="rId14"/>
  </sheets>
  <definedNames>
    <definedName name="_xlnm.Print_Area" localSheetId="7">'Донације'!$B$2:$K$32</definedName>
    <definedName name="_xlnm.Print_Area" localSheetId="4">'Запослени'!$B$2:$F$41</definedName>
    <definedName name="_xlnm.Print_Area" localSheetId="3">'Зараде '!$B$1:$H$50</definedName>
    <definedName name="_xlnm.Print_Area" localSheetId="9">'Кредити'!$A$1:$W$36</definedName>
    <definedName name="_xlnm.Print_Area" localSheetId="6">'Субвенције'!$B$3:$G$56</definedName>
    <definedName name="_xlnm.Print_Area" localSheetId="5">'Цене'!$B$1:$R$36</definedName>
  </definedNames>
  <calcPr fullCalcOnLoad="1"/>
</workbook>
</file>

<file path=xl/sharedStrings.xml><?xml version="1.0" encoding="utf-8"?>
<sst xmlns="http://schemas.openxmlformats.org/spreadsheetml/2006/main" count="1226" uniqueCount="887">
  <si>
    <t>Образац 1</t>
  </si>
  <si>
    <t>Предузеће:</t>
  </si>
  <si>
    <t>ЈКП"Водовод-Ваљево"</t>
  </si>
  <si>
    <t>Матични број:</t>
  </si>
  <si>
    <t>07136277</t>
  </si>
  <si>
    <t>БИЛАНС УСПЕХА за период 01.01 - 31.12.2017</t>
  </si>
  <si>
    <t>у 000 динара</t>
  </si>
  <si>
    <t>Група рачуна, рачун</t>
  </si>
  <si>
    <t>ПОЗИЦИЈА</t>
  </si>
  <si>
    <t>AOП</t>
  </si>
  <si>
    <t>Реализација 
01.01-31.12.2016.      Претходна година</t>
  </si>
  <si>
    <t>План за
01.01-31.12.2017.             Текућа година</t>
  </si>
  <si>
    <t xml:space="preserve"> 01.01 -31.12.2017</t>
  </si>
  <si>
    <t xml:space="preserve">Индекс 
 реализација                    01.01. -31.12.2017/                   план 2017 </t>
  </si>
  <si>
    <t>План</t>
  </si>
  <si>
    <t>Реализација</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</si>
  <si>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</si>
  <si>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</si>
  <si>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</si>
  <si>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</si>
  <si>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</si>
  <si>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</si>
  <si>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</si>
  <si>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</si>
  <si>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</si>
  <si>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</si>
  <si>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</si>
  <si>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</si>
  <si>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</si>
  <si>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</si>
  <si>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</si>
  <si>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</si>
  <si>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</si>
  <si>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</si>
  <si>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</si>
  <si>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</si>
  <si>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</si>
  <si>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</si>
  <si>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</si>
  <si>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</si>
  <si>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</si>
  <si>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</si>
  <si>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</si>
  <si>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</si>
  <si>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</si>
  <si>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</si>
  <si>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</si>
  <si>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</si>
  <si>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</si>
  <si>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</si>
  <si>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</si>
  <si>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</si>
  <si>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</si>
  <si>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</si>
  <si>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</si>
  <si>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</si>
  <si>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</si>
  <si>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</si>
  <si>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</si>
  <si>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</si>
  <si>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</si>
  <si>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</si>
  <si>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</si>
  <si>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</si>
  <si>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</si>
  <si>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I. ФИНАНСИЈСКИ РАСХОДИ ИЗ ОДНОСА СА ПОВЕЗАНИМ ПРАВНИМ ЛИЦИМА И ОСТАЛИ ФИНАНСИЈСКИ РАСХОДИ (1042 + 1043 + 1044 + 1045)</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</si>
  <si>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</si>
  <si>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</si>
  <si>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</si>
  <si>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</si>
  <si>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</si>
  <si>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</si>
  <si>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</si>
  <si>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</si>
  <si>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</si>
  <si>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</si>
  <si>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</si>
  <si>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</si>
  <si>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</si>
  <si>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</si>
  <si>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</si>
  <si>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</si>
  <si>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</si>
  <si>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</si>
  <si>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</si>
  <si>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</si>
  <si>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69-59</t>
  </si>
  <si>
    <t>М. НЕТО ДОБИТАК ПОСЛОВАЊА КОЈЕ СЕ ОБУСТАВЉА, ЕФЕКТИ ПРОМЕНЕ РАЧУНОВОДСТВЕНЕ ПОЛИТИКЕ И ИСПРАВКА ГРЕШАКА ИЗ РАНИЈИХ ПЕРИОДА</t>
  </si>
  <si>
    <t>59-69</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</si>
  <si>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</si>
  <si>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</si>
  <si>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</si>
  <si>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</si>
  <si>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</si>
  <si>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</si>
  <si>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</si>
  <si>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</si>
  <si>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</si>
  <si>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С. НЕТО ДОБИТАК (1058 – 1059 – 1060 – 1061 + 1062 - 1063)</t>
  </si>
  <si>
    <t>Т. НЕТО ГУБИТАК (1059 – 1058 + 1060 + 1061 – 1062 + 1063)</t>
  </si>
  <si>
    <t>I. НЕТО ДОБИТАК КОЈИ ПРИПАДА МАЊИНСКИМ УЛАГАЧИМА</t>
  </si>
  <si>
    <t>II. НЕТО ДОБИТАК КОЈИ ПРИПАДА ВЕЋИНСКОМ ВЛАСНИКУ</t>
  </si>
  <si>
    <t>III. НЕТО ГУБИТАК  КОЈИ ПРИПАДА МАЊИНСКИМ УЛАГАЧИМА</t>
  </si>
  <si>
    <t>IV. НЕТО ГУБИТАК  КОЈИ ПРИПАДА ВЕЋИНСКОМ ВЛАСНИКУ</t>
  </si>
  <si>
    <t>V. ЗАРАДА ПО АКЦИЈИ</t>
  </si>
  <si>
    <t>1. Основна зарада по акцији</t>
  </si>
  <si>
    <t>2. Умањена (разводњена) зарада по акцији</t>
  </si>
  <si>
    <t>Датум: 31. децембар 2017. године</t>
  </si>
  <si>
    <t>Oвлашћено лице: __________________________</t>
  </si>
  <si>
    <t xml:space="preserve">М.П. </t>
  </si>
  <si>
    <t>Образац 1А</t>
  </si>
  <si>
    <t>БИЛАНС СТАЊА  на дан 31.12.2017</t>
  </si>
  <si>
    <t>П О З И Ц И Ј А</t>
  </si>
  <si>
    <t>АОП</t>
  </si>
  <si>
    <t>Стање на дан 
31.12.2016
Претходна година</t>
  </si>
  <si>
    <t>Планирано стање 
на дан 31.12.2017 Текућа година</t>
  </si>
  <si>
    <t>31.12.2017</t>
  </si>
  <si>
    <t>Индекс реализација 31.12.2017 /                  план 31.12.2017</t>
  </si>
  <si>
    <t xml:space="preserve">План </t>
  </si>
  <si>
    <t>АКТИВА</t>
  </si>
  <si>
    <t>А. УПИСАНИ А НЕУПЛАЋЕНИ КАПИТАЛ</t>
  </si>
  <si>
    <t>001</t>
  </si>
  <si>
    <r>
      <rPr>
        <b/>
        <sz val="12"/>
        <rFont val="Arial"/>
        <family val="2"/>
      </rPr>
      <t xml:space="preserve">Б.СТАЛНА ИМОВИНА </t>
    </r>
    <r>
      <rPr>
        <sz val="12"/>
        <rFont val="Arial"/>
        <family val="2"/>
      </rPr>
      <t>(0003+0010+0019+0024+0034)</t>
    </r>
  </si>
  <si>
    <t>002</t>
  </si>
  <si>
    <t>I. НЕМАТЕРИЈАЛНА ИМОВИНА (0004+0005+0006+0007+0008+0009)</t>
  </si>
  <si>
    <t>003</t>
  </si>
  <si>
    <t>010 и део 019</t>
  </si>
  <si>
    <t>1. Улагања у развој</t>
  </si>
  <si>
    <t>004</t>
  </si>
  <si>
    <t>011, 012 и део 019</t>
  </si>
  <si>
    <t>2. Концесије, патенти, лиценце, робне и услужне марке, софтвер и остала права</t>
  </si>
  <si>
    <t>005</t>
  </si>
  <si>
    <t>013 и део 019</t>
  </si>
  <si>
    <t>3. Гудвил</t>
  </si>
  <si>
    <t>006</t>
  </si>
  <si>
    <t>014 и део 019</t>
  </si>
  <si>
    <t>4. Остала нематеријална имовина</t>
  </si>
  <si>
    <t>007</t>
  </si>
  <si>
    <t>015 и део 019</t>
  </si>
  <si>
    <t>5. Нематеријална имовина у припреми</t>
  </si>
  <si>
    <t>008</t>
  </si>
  <si>
    <t>016 и део 019</t>
  </si>
  <si>
    <t>6. Аванси за нематеријалну имовину</t>
  </si>
  <si>
    <t>009</t>
  </si>
  <si>
    <t>II. НЕКРЕТНИНЕ, ПОСТРОJEЊА И ОПРЕМА (0011 + 0012 + 0013 + 0014 + 0015 + 0016 + 0017 + 0018)</t>
  </si>
  <si>
    <t>010</t>
  </si>
  <si>
    <t>020, 021 и део 029</t>
  </si>
  <si>
    <t>1. Земљиште</t>
  </si>
  <si>
    <t>011</t>
  </si>
  <si>
    <t>022 и део 029</t>
  </si>
  <si>
    <t>2. Грађевински објекти</t>
  </si>
  <si>
    <t>012</t>
  </si>
  <si>
    <t>023 и део 029</t>
  </si>
  <si>
    <t>3. Постројења и опрема</t>
  </si>
  <si>
    <t>013</t>
  </si>
  <si>
    <t>024 и део 029</t>
  </si>
  <si>
    <t>4. Инвестиционе некретнине</t>
  </si>
  <si>
    <t>014</t>
  </si>
  <si>
    <t>025 и део 029</t>
  </si>
  <si>
    <t>5. Остале некретнине, постројења и опрема</t>
  </si>
  <si>
    <t>015</t>
  </si>
  <si>
    <t>026 и део 029</t>
  </si>
  <si>
    <t>6. Некретнине, постројења и опрема у припреми</t>
  </si>
  <si>
    <t>016</t>
  </si>
  <si>
    <t>027 и део 029</t>
  </si>
  <si>
    <t>7. Улагања на туђим некретнинама, постројењима и опреми</t>
  </si>
  <si>
    <t>017</t>
  </si>
  <si>
    <t>028 и део 029</t>
  </si>
  <si>
    <t>8. Аванси за некретнине, постројења и опрему</t>
  </si>
  <si>
    <t>018</t>
  </si>
  <si>
    <t>III. БИОЛОШКА СРЕДСТВА (0020 + 0021 + 0022 + 0023)</t>
  </si>
  <si>
    <t>019</t>
  </si>
  <si>
    <t>030, 031 и део 039</t>
  </si>
  <si>
    <t>1. Шуме и вишегодишњи засади</t>
  </si>
  <si>
    <t>020</t>
  </si>
  <si>
    <t>032 и део 039</t>
  </si>
  <si>
    <t>2. Основно стадо</t>
  </si>
  <si>
    <t>021</t>
  </si>
  <si>
    <t>037 и део 039</t>
  </si>
  <si>
    <t>3. Биолошка средства у припреми</t>
  </si>
  <si>
    <t>022</t>
  </si>
  <si>
    <t>038 и део 039</t>
  </si>
  <si>
    <t>4. Аванси за биолошка средства</t>
  </si>
  <si>
    <t>023</t>
  </si>
  <si>
    <t>04. осим 047</t>
  </si>
  <si>
    <t>IV. ДУГОРОЧНИ ФИНАНСИЈСКИ ПЛАСМАНИ 0025 + 0026 + 0027 + 0028 + 0029 + 0030 + 0031 + 0032 + 0033)</t>
  </si>
  <si>
    <t>024</t>
  </si>
  <si>
    <t>040 и део 049</t>
  </si>
  <si>
    <t>1. Учешћа у капиталу зависних правних лица</t>
  </si>
  <si>
    <t>025</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</si>
  <si>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</si>
  <si>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</si>
  <si>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</si>
  <si>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</si>
  <si>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</si>
  <si>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</si>
  <si>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</si>
  <si>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</si>
  <si>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</si>
  <si>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</si>
  <si>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</si>
  <si>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</si>
  <si>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</si>
  <si>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</si>
  <si>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</si>
  <si>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</si>
  <si>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</si>
  <si>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</si>
  <si>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</si>
  <si>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</si>
  <si>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</si>
  <si>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</si>
  <si>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</si>
  <si>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</si>
  <si>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</si>
  <si>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</si>
  <si>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</si>
  <si>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</si>
  <si>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</si>
  <si>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</si>
  <si>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</si>
  <si>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</si>
  <si>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</si>
  <si>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053 и део 059</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</si>
  <si>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</si>
  <si>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</si>
  <si>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</si>
  <si>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</si>
  <si>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</si>
  <si>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</si>
  <si>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</si>
  <si>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</si>
  <si>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</si>
  <si>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</si>
  <si>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</si>
  <si>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В. ОДЛОЖЕНА ПОРЕСКА СРЕДСТВА</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</si>
  <si>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</si>
  <si>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</si>
  <si>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</si>
  <si>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</si>
  <si>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</si>
  <si>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</si>
  <si>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</si>
  <si>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</si>
  <si>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</si>
  <si>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</si>
  <si>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</si>
  <si>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</si>
  <si>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</si>
  <si>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</si>
  <si>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</si>
  <si>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</si>
  <si>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</si>
  <si>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</si>
  <si>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</si>
  <si>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</si>
  <si>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</si>
  <si>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</si>
  <si>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</si>
  <si>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</si>
  <si>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</si>
  <si>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</si>
  <si>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</si>
  <si>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</si>
  <si>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</si>
  <si>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</si>
  <si>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</si>
  <si>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</si>
  <si>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</si>
  <si>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</si>
  <si>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</si>
  <si>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</si>
  <si>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</si>
  <si>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</si>
  <si>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</si>
  <si>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</si>
  <si>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</si>
  <si>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</si>
  <si>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</si>
  <si>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</si>
  <si>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</si>
  <si>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</si>
  <si>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</si>
  <si>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</si>
  <si>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</si>
  <si>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</si>
  <si>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</si>
  <si>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</si>
  <si>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</si>
  <si>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</si>
  <si>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</si>
  <si>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</si>
  <si>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</si>
  <si>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</si>
  <si>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</si>
  <si>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</si>
  <si>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</si>
  <si>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</si>
  <si>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</si>
  <si>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</si>
  <si>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</si>
  <si>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</si>
  <si>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</si>
  <si>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</si>
  <si>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</si>
  <si>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</si>
  <si>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</si>
  <si>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</si>
  <si>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</si>
  <si>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</si>
  <si>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</si>
  <si>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</si>
  <si>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ПАСИВА</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</si>
  <si>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</si>
  <si>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</si>
  <si>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</si>
  <si>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</si>
  <si>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</si>
  <si>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</si>
  <si>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</si>
  <si>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</si>
  <si>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</si>
  <si>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</si>
  <si>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</si>
  <si>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</si>
  <si>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</si>
  <si>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</si>
  <si>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</si>
  <si>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</si>
  <si>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</si>
  <si>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</si>
  <si>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</si>
  <si>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</si>
  <si>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</si>
  <si>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</si>
  <si>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</si>
  <si>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</si>
  <si>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</si>
  <si>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</si>
  <si>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</si>
  <si>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</si>
  <si>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</si>
  <si>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</si>
  <si>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</si>
  <si>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</si>
  <si>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</si>
  <si>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</si>
  <si>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</si>
  <si>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</si>
  <si>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</si>
  <si>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</si>
  <si>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</si>
  <si>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</si>
  <si>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</si>
  <si>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</si>
  <si>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</si>
  <si>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</si>
  <si>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</si>
  <si>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</si>
  <si>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</si>
  <si>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</si>
  <si>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</si>
  <si>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</si>
  <si>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</si>
  <si>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</si>
  <si>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</si>
  <si>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</si>
  <si>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</si>
  <si>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</si>
  <si>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</si>
  <si>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</si>
  <si>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</si>
  <si>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</si>
  <si>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</si>
  <si>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</si>
  <si>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</si>
  <si>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</si>
  <si>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</si>
  <si>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</si>
  <si>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</si>
  <si>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</si>
  <si>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</si>
  <si>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</si>
  <si>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</si>
  <si>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</si>
  <si>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</si>
  <si>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</si>
  <si>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</si>
  <si>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</si>
  <si>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</si>
  <si>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</si>
  <si>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</si>
  <si>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</si>
  <si>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</si>
  <si>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</si>
  <si>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</si>
  <si>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</si>
  <si>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</si>
  <si>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</si>
  <si>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</si>
  <si>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</si>
  <si>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</si>
  <si>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</si>
  <si>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</si>
  <si>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</si>
  <si>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</si>
  <si>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</si>
  <si>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</si>
  <si>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</si>
  <si>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</si>
  <si>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</si>
  <si>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</si>
  <si>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</si>
  <si>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</si>
  <si>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</si>
  <si>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</si>
  <si>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</si>
  <si>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</si>
  <si>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</si>
  <si>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</si>
  <si>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</si>
  <si>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</si>
  <si>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</si>
  <si>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</si>
  <si>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</si>
  <si>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</si>
  <si>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</si>
  <si>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</si>
  <si>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</si>
  <si>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</si>
  <si>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</si>
  <si>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</si>
  <si>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</si>
  <si>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</si>
  <si>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</si>
  <si>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</si>
  <si>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</si>
  <si>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</si>
  <si>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</si>
  <si>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</si>
  <si>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</si>
  <si>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</si>
  <si>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</si>
  <si>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</si>
  <si>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</si>
  <si>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</si>
  <si>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</si>
  <si>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</si>
  <si>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</si>
  <si>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</si>
  <si>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Aktiva</t>
  </si>
  <si>
    <t>Pasiva</t>
  </si>
  <si>
    <t>Razlika</t>
  </si>
  <si>
    <t>Образац 1Б</t>
  </si>
  <si>
    <t>ИЗВЕШТАЈ О ТОКОВИМА ГОТОВИНЕ</t>
  </si>
  <si>
    <t>у периоду од 01.01. до 31.12.2017 године</t>
  </si>
  <si>
    <t>у 000 динарa</t>
  </si>
  <si>
    <t>01.01. - 31.12.2017</t>
  </si>
  <si>
    <t xml:space="preserve">Индекс 
 реализација                    01.01.31.12.2017                 план 01.01.31.12.2017 - </t>
  </si>
  <si>
    <t>А. ТОКОВИ ГОТОВИНЕ ИЗ ПОСЛОВНИХ АКТИВНОСТИ</t>
  </si>
  <si>
    <t xml:space="preserve"> </t>
  </si>
  <si>
    <t>I. Приливи готовине из пословних активности (1 до 3)</t>
  </si>
  <si>
    <t>1. Продаја и примљени аванси</t>
  </si>
  <si>
    <t>2. Примљене камате из пословних активности</t>
  </si>
  <si>
    <t>3. Остали приливи из редовног пословања</t>
  </si>
  <si>
    <t>II. Одливи готовине из пословних активности (1 до 5)</t>
  </si>
  <si>
    <t>1. Исплате добављачима и дати аванси</t>
  </si>
  <si>
    <t>2. Зараде, накнаде зарада и остали лични расходи</t>
  </si>
  <si>
    <t>3. Плаћене камате</t>
  </si>
  <si>
    <t>4. Порез на добитак</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</si>
  <si>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</si>
  <si>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</si>
  <si>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</si>
  <si>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Б. ТОКОВИ ГОТОВИНЕ ИЗ АКТИВНОСТИ ИНВЕСТИРАЊА</t>
  </si>
  <si>
    <t>I. Приливи готовине из активности инвестирања (1 до 5)</t>
  </si>
  <si>
    <t>1. Продаја акција и удела (нето приливи)</t>
  </si>
  <si>
    <t>2. Продаја нематеријалне имовине, некретнина, постројења, опреме и биолошких средстава</t>
  </si>
  <si>
    <t>3. Остали финансијски пласмани (нето приливи)</t>
  </si>
  <si>
    <t>4. Примљене камате из активности инвестирања</t>
  </si>
  <si>
    <t>5. Примљене дивиденде</t>
  </si>
  <si>
    <t>II. Одливи готовине из активности инвестирања (1 до 3)</t>
  </si>
  <si>
    <t>1. Куповина акција и удела (нето одливи)</t>
  </si>
  <si>
    <t>2. Куповина нематеријалне имовине, некретнина, постројења, опреме и биолошких средстава</t>
  </si>
  <si>
    <t>3. Остали финансијски пласмани (нето одливи)</t>
  </si>
  <si>
    <t>III. Нето прилив готовине из активности инвестирања (I-II)</t>
  </si>
  <si>
    <t>IV. Нето одлив готовине из активности инвестирања (II-I)</t>
  </si>
  <si>
    <t>В. ТОКОВИ ГОТОВИНЕ ИЗ АКТИВНОСТИ ФИНАНСИРАЊА</t>
  </si>
  <si>
    <t>I. Приливи готовине из активности финансирања (1 до 5)</t>
  </si>
  <si>
    <t>1. Увећање основног капитала</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</si>
  <si>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</si>
  <si>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</si>
  <si>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</si>
  <si>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</si>
  <si>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</si>
  <si>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1. Откуп сопствених акција и удела</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</si>
  <si>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</si>
  <si>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</si>
  <si>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</si>
  <si>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</si>
  <si>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</si>
  <si>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</si>
  <si>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</si>
  <si>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r>
      <rPr>
        <b/>
        <sz val="12"/>
        <color indexed="8"/>
        <rFont val="Arial"/>
        <family val="2"/>
      </rPr>
      <t>Г. СВЕГА ПРИЛИВ ГОТОВИНЕ</t>
    </r>
    <r>
      <rPr>
        <sz val="12"/>
        <color indexed="8"/>
        <rFont val="Arial"/>
        <family val="2"/>
      </rPr>
      <t> (3001 + 3013 + 3025)</t>
    </r>
  </si>
  <si>
    <r>
      <rPr>
        <b/>
        <sz val="12"/>
        <color indexed="8"/>
        <rFont val="Arial"/>
        <family val="2"/>
      </rPr>
      <t>Д. СВЕГА ОДЛИВ ГОТОВИНЕ</t>
    </r>
    <r>
      <rPr>
        <sz val="12"/>
        <color indexed="8"/>
        <rFont val="Arial"/>
        <family val="2"/>
      </rPr>
      <t> (3005 + 3019 + 3031)</t>
    </r>
  </si>
  <si>
    <r>
      <rPr>
        <b/>
        <sz val="12"/>
        <color indexed="8"/>
        <rFont val="Arial"/>
        <family val="2"/>
      </rPr>
      <t>Ђ. НЕТО ПРИЛИВ ГОТОВИНЕ</t>
    </r>
    <r>
      <rPr>
        <sz val="12"/>
        <color indexed="8"/>
        <rFont val="Arial"/>
        <family val="2"/>
      </rPr>
      <t> (3040 – 3041)</t>
    </r>
  </si>
  <si>
    <r>
      <rPr>
        <b/>
        <sz val="12"/>
        <color indexed="8"/>
        <rFont val="Arial"/>
        <family val="2"/>
      </rPr>
      <t>Е. НЕТО ОДЛИВ ГОТОВИНЕ</t>
    </r>
    <r>
      <rPr>
        <sz val="12"/>
        <color indexed="8"/>
        <rFont val="Arial"/>
        <family val="2"/>
      </rPr>
      <t> (3041 – 3040)</t>
    </r>
  </si>
  <si>
    <t>Ж. ГОТОВИНА НА ПОЧЕТКУ ОБРАЧУНСКОГ ПЕРИОДА</t>
  </si>
  <si>
    <t>З. ПОЗИТИВНЕ КУРСНЕ РАЗЛИКЕ ПО ОСНОВУ ПРЕРАЧУНА ГОТОВИНЕ</t>
  </si>
  <si>
    <t>И. НЕГАТИВНЕ КУРСНЕ РАЗЛИКЕ ПО ОСНОВУ ПРЕРАЧУНА ГОТОВИНЕ</t>
  </si>
  <si>
    <r>
      <rPr>
        <b/>
        <sz val="12"/>
        <color indexed="8"/>
        <rFont val="Arial"/>
        <family val="2"/>
      </rPr>
      <t xml:space="preserve">Ј. ГОТОВИНА НА КРАЈУ ОБРАЧУНСКОГ ПЕРИОДА </t>
    </r>
    <r>
      <rPr>
        <sz val="12"/>
        <color indexed="8"/>
        <rFont val="Arial"/>
        <family val="2"/>
      </rPr>
      <t>(3042 – 3043 + 3044 + 3045 – 3046)</t>
    </r>
  </si>
  <si>
    <t>Датум: 31. децембар  2017. године</t>
  </si>
  <si>
    <t xml:space="preserve">                Овлашћено лице: ___________________________________</t>
  </si>
  <si>
    <t>М.П.</t>
  </si>
  <si>
    <t>Образац 2</t>
  </si>
  <si>
    <t xml:space="preserve">ТРОШКОВИ ЗАПОСЛЕНИХ </t>
  </si>
  <si>
    <t>у динарима</t>
  </si>
  <si>
    <t>Р. бр.</t>
  </si>
  <si>
    <t>Трошкови запослених</t>
  </si>
  <si>
    <t>Индекс 
 реализacija 01.01. -31.12/2017                        план 01.01. 31.12.2017</t>
  </si>
  <si>
    <t>1.</t>
  </si>
  <si>
    <t>Маса НЕТО зарада (зарада по одбитку припадајућих пореза и доприноса на терет запосленог)</t>
  </si>
  <si>
    <t>2.</t>
  </si>
  <si>
    <t>Маса БРУТО 1  зарада (зарада са припадајућим порезом и доприносима на терет запосленог)</t>
  </si>
  <si>
    <t>3.</t>
  </si>
  <si>
    <t xml:space="preserve">Маса БРУТО 2 зарада (зарада са припадајућим порезом и доприносима на терет послодавца) </t>
  </si>
  <si>
    <t>4.</t>
  </si>
  <si>
    <t>Број запослених  по кадровској евиденцији - УКУПНО*</t>
  </si>
  <si>
    <t>4.1.</t>
  </si>
  <si>
    <t xml:space="preserve"> - на неодређено време</t>
  </si>
  <si>
    <t>4.2.</t>
  </si>
  <si>
    <t>- на одређено време</t>
  </si>
  <si>
    <t>5</t>
  </si>
  <si>
    <t>Накнаде по уговору о делу</t>
  </si>
  <si>
    <t>6</t>
  </si>
  <si>
    <t xml:space="preserve">Број прималаца накнаде по уговору о делу </t>
  </si>
  <si>
    <t>7</t>
  </si>
  <si>
    <t>Накнаде по ауторским уговорима</t>
  </si>
  <si>
    <t>8</t>
  </si>
  <si>
    <t xml:space="preserve">Број прималаца наканде по ауторским уговорима </t>
  </si>
  <si>
    <t>9</t>
  </si>
  <si>
    <t>Накнаде по уговору о привременим и повременим пословима</t>
  </si>
  <si>
    <t>10</t>
  </si>
  <si>
    <t>Број прималаца накнаде по уговору о привременим и повременим пословима</t>
  </si>
  <si>
    <t>11</t>
  </si>
  <si>
    <t>Накнаде физичким лицима по основу осталих уговора</t>
  </si>
  <si>
    <t>12</t>
  </si>
  <si>
    <t xml:space="preserve">Број прималаца наканде по основу осталих уговора </t>
  </si>
  <si>
    <t>13</t>
  </si>
  <si>
    <t>Накнаде члановима скупштине</t>
  </si>
  <si>
    <t>14</t>
  </si>
  <si>
    <t>Број чланова скупштине</t>
  </si>
  <si>
    <t>15</t>
  </si>
  <si>
    <t>Накнаде члановима управног одбора</t>
  </si>
  <si>
    <t>16</t>
  </si>
  <si>
    <t xml:space="preserve">Број чланова управног одбора </t>
  </si>
  <si>
    <t>17</t>
  </si>
  <si>
    <t>Наканде члановима надзорног одбора</t>
  </si>
  <si>
    <t>18</t>
  </si>
  <si>
    <t>Број чланова надзорног одбора</t>
  </si>
  <si>
    <t>19</t>
  </si>
  <si>
    <t>Превоз запослених на посао и са посла</t>
  </si>
  <si>
    <t>20</t>
  </si>
  <si>
    <t xml:space="preserve">Дневнице на службеном путу </t>
  </si>
  <si>
    <t>21</t>
  </si>
  <si>
    <t xml:space="preserve">Накнаде трошкова на службеном путу
 </t>
  </si>
  <si>
    <t>22</t>
  </si>
  <si>
    <t>Отпремнина за одлазак у пензију</t>
  </si>
  <si>
    <t>23</t>
  </si>
  <si>
    <t>Број прималаца</t>
  </si>
  <si>
    <t>24</t>
  </si>
  <si>
    <t>Јубиларне награде</t>
  </si>
  <si>
    <t>25</t>
  </si>
  <si>
    <t>26</t>
  </si>
  <si>
    <t>Смештај и исхрана на терену</t>
  </si>
  <si>
    <t>27</t>
  </si>
  <si>
    <t>Помоћ радницима и породици радника</t>
  </si>
  <si>
    <t>28</t>
  </si>
  <si>
    <t>Стипендије</t>
  </si>
  <si>
    <t>29</t>
  </si>
  <si>
    <t>Остале накнаде трошкова запосленима и осталим физичким лицима</t>
  </si>
  <si>
    <t>30</t>
  </si>
  <si>
    <t>Солидарна помоћ за ублажавање неповољног материјалног положаја запослених</t>
  </si>
  <si>
    <t>31</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</si>
  <si>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</si>
  <si>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</si>
  <si>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Датум:  31. децембар  2017. године</t>
  </si>
  <si>
    <t xml:space="preserve">                                            Овлашћено лице: ___________________________________</t>
  </si>
  <si>
    <t>Образац 3</t>
  </si>
  <si>
    <t xml:space="preserve">ДИНАМИКА ЗАПОСЛЕНИХ </t>
  </si>
  <si>
    <t>Основ одлива / пријема кадрова</t>
  </si>
  <si>
    <t xml:space="preserve">Број запослених на неодређено време </t>
  </si>
  <si>
    <t>Број запослених на одређено време</t>
  </si>
  <si>
    <t>Број ангажованих по основу уговора (рад ван радног односа)</t>
  </si>
  <si>
    <t>Стање на дан 1. јануар 2017 године*</t>
  </si>
  <si>
    <t>Одлив кадрова</t>
  </si>
  <si>
    <t>1</t>
  </si>
  <si>
    <t>Решење о отказу Уговора о раду</t>
  </si>
  <si>
    <t>број 01-2877/1 од 5. маја 2017.г</t>
  </si>
  <si>
    <t>Решење о престанку радног односа због одласка</t>
  </si>
  <si>
    <t>у пензију, бр. 01-4964/1 од 10. јула 2017. године</t>
  </si>
  <si>
    <t>На основу одлуке Комиције за давање сагласности</t>
  </si>
  <si>
    <t>за ново запошљавање бр. 112-3825/2017 - примљен</t>
  </si>
  <si>
    <t>на неодређено</t>
  </si>
  <si>
    <t>Пријем</t>
  </si>
  <si>
    <t xml:space="preserve">за ново запошљавање бр.112-3825/2017 од </t>
  </si>
  <si>
    <t>27. априла 2017.</t>
  </si>
  <si>
    <t>На основу решења Републичког инспектора рада</t>
  </si>
  <si>
    <t>о одлагању решења о отказу Уговора о раду</t>
  </si>
  <si>
    <t>бр. 01-2877/1 од 5. маја 2017.год.</t>
  </si>
  <si>
    <t>Решење инспектора бр.389-117-26/2017-02</t>
  </si>
  <si>
    <t>од 23. маја 2017. године.</t>
  </si>
  <si>
    <t>Замена  одсутне запослене због боловања</t>
  </si>
  <si>
    <t>Стање на дан 31.12.2017. године**</t>
  </si>
  <si>
    <t>*последњи дан претходног тромесечја</t>
  </si>
  <si>
    <t>** последњи дан тромесечја за који се извештај доставља</t>
  </si>
  <si>
    <t xml:space="preserve">Датум:                                                                                                                                                   </t>
  </si>
  <si>
    <t>31. децембар  2017. године</t>
  </si>
  <si>
    <t>Овлашћено лице: ___________________________</t>
  </si>
  <si>
    <t>ж</t>
  </si>
  <si>
    <t>Образац 4</t>
  </si>
  <si>
    <t xml:space="preserve">КРЕТАЊЕ ЦЕНА ПРОИЗВОДА И УСЛУГА </t>
  </si>
  <si>
    <t>Р. Бр.</t>
  </si>
  <si>
    <t>ВРСТА ПРОИЗВОДА И УСЛУГЕ</t>
  </si>
  <si>
    <t>децембар претходне године</t>
  </si>
  <si>
    <t>Цена у динарима по јединици мере за текућу годину</t>
  </si>
  <si>
    <t>Индекс</t>
  </si>
  <si>
    <t>I</t>
  </si>
  <si>
    <t>II</t>
  </si>
  <si>
    <t>III</t>
  </si>
  <si>
    <t>IV</t>
  </si>
  <si>
    <t>V</t>
  </si>
  <si>
    <t>VI</t>
  </si>
  <si>
    <t>VII</t>
  </si>
  <si>
    <t>VIII</t>
  </si>
  <si>
    <t>IX</t>
  </si>
  <si>
    <t>X</t>
  </si>
  <si>
    <t>XI</t>
  </si>
  <si>
    <t>XII</t>
  </si>
  <si>
    <t>децембар
 текуће године</t>
  </si>
  <si>
    <t>Ваљево вода</t>
  </si>
  <si>
    <t>Грађани</t>
  </si>
  <si>
    <t>Школе,Здр. центар и установе</t>
  </si>
  <si>
    <t>Привреда</t>
  </si>
  <si>
    <t>Корисници социјалне помоћи</t>
  </si>
  <si>
    <t>Дивчибаре вода</t>
  </si>
  <si>
    <t>5.</t>
  </si>
  <si>
    <t>6.</t>
  </si>
  <si>
    <t>Ваљево канализација</t>
  </si>
  <si>
    <t>7.</t>
  </si>
  <si>
    <t>8.</t>
  </si>
  <si>
    <t>9.</t>
  </si>
  <si>
    <t xml:space="preserve"> Привреда</t>
  </si>
  <si>
    <t>10.</t>
  </si>
  <si>
    <t>Дивчибаре канализација</t>
  </si>
  <si>
    <t>11.</t>
  </si>
  <si>
    <t>Дивчибаре</t>
  </si>
  <si>
    <t>Цена воде сеоски водоводи</t>
  </si>
  <si>
    <t>12.</t>
  </si>
  <si>
    <t>Прскавац</t>
  </si>
  <si>
    <t>13.</t>
  </si>
  <si>
    <t>Кукаљ</t>
  </si>
  <si>
    <t xml:space="preserve">Датум:  31.децембар 2017                                                                                                                                         </t>
  </si>
  <si>
    <t>Oвлашћено лице: ___________________________</t>
  </si>
  <si>
    <t>Образац 5</t>
  </si>
  <si>
    <t>СУБВЕНЦИЈЕ И ОСТАЛИ ПРИХОДИ ИЗ БУЏЕТА</t>
  </si>
  <si>
    <t>Претходна година
2015</t>
  </si>
  <si>
    <t>Приход</t>
  </si>
  <si>
    <t xml:space="preserve">Планирано </t>
  </si>
  <si>
    <t>Пренето из буџета</t>
  </si>
  <si>
    <t>Реализовано</t>
  </si>
  <si>
    <t xml:space="preserve">Неутрошено </t>
  </si>
  <si>
    <t>Износ неутрошених средстава из ранијих година                                     (у односу на претходну)</t>
  </si>
  <si>
    <t>4 (2-3)</t>
  </si>
  <si>
    <t>Субвенције</t>
  </si>
  <si>
    <t>Остали приходи из буџета*</t>
  </si>
  <si>
    <t>УКУПНО</t>
  </si>
  <si>
    <t>План за период 01.01-31.12.2016 текућа година</t>
  </si>
  <si>
    <t>01.01. до 31.03.</t>
  </si>
  <si>
    <t>01.01. до 30.06.</t>
  </si>
  <si>
    <t>01.01. до 30.09.</t>
  </si>
  <si>
    <t>01.01. до 31.12.</t>
  </si>
  <si>
    <t>Период од 01.01. до 31.03.2017.</t>
  </si>
  <si>
    <t>Индекс                               реализацијa 01.01.-31.03. /                                план 01.01.-31.03.</t>
  </si>
  <si>
    <t>Период од 01.01. до 30.06.2017</t>
  </si>
  <si>
    <t>Индекс                               реализацијa 01.01.-30.06. /                                план 01.01.-30.06.</t>
  </si>
  <si>
    <t>Период од 01.01. до 30.09.2017.</t>
  </si>
  <si>
    <t>Индекс                               реализацијa 01.01.-30.09. /                                план 01.01.-30.09.</t>
  </si>
  <si>
    <t>Остали приходи из буџета</t>
  </si>
  <si>
    <t>Период од 01.01. до 31.12.2017.</t>
  </si>
  <si>
    <t>Индекс                               реализацијa 01.01.-31.12. /                                план 01.01.-31.12.</t>
  </si>
  <si>
    <t>* Под осталим приходима из буџета сматрају се сви приходи који нису субвенције (нпр. додела средстава из буџета по јавном позиву, конкурсу и сл).</t>
  </si>
  <si>
    <t xml:space="preserve">     Овлашћено лице: _____________________________</t>
  </si>
  <si>
    <t>Образац 6</t>
  </si>
  <si>
    <t>СРЕДСТВА ЗА ПОСЕБНЕ НАМЕНЕ</t>
  </si>
  <si>
    <t>Позиција</t>
  </si>
  <si>
    <t>План за
01.01-31.12.2016             Претходна  година</t>
  </si>
  <si>
    <t>Реализација 
01.01-31.12.2016    Претходна година</t>
  </si>
  <si>
    <t>Индекс 
 реализација 01.01. -31.12.2017                  план 2017</t>
  </si>
  <si>
    <t>Спонзорство</t>
  </si>
  <si>
    <t>Донације</t>
  </si>
  <si>
    <t>Хуманитарне активности</t>
  </si>
  <si>
    <t>Спортске активности</t>
  </si>
  <si>
    <t>Репрезентација</t>
  </si>
  <si>
    <t>Реклама и пропаганда</t>
  </si>
  <si>
    <t>Остало</t>
  </si>
  <si>
    <t>Редни број</t>
  </si>
  <si>
    <t>Прималац</t>
  </si>
  <si>
    <t>Намена</t>
  </si>
  <si>
    <t>Износ</t>
  </si>
  <si>
    <t>Овлашћено лице: ____________________________________</t>
  </si>
  <si>
    <t>Образац 7</t>
  </si>
  <si>
    <t xml:space="preserve">НЕТО ДОБИТ </t>
  </si>
  <si>
    <t>Пословна година</t>
  </si>
  <si>
    <t>Укупна остварена                 нето добит</t>
  </si>
  <si>
    <t>Година уплате у буџет</t>
  </si>
  <si>
    <t>Износ уплаћен у буџет по основу добити из претходне године</t>
  </si>
  <si>
    <t>Правни основ (број одлуке Владе)</t>
  </si>
  <si>
    <t>Датум уплате</t>
  </si>
  <si>
    <t>Износ уплаћен у буџет по основу добити из претходних година</t>
  </si>
  <si>
    <t>Правни основ уплате из претходних година³</t>
  </si>
  <si>
    <t xml:space="preserve">Укупно уплаћено у буџет 
</t>
  </si>
  <si>
    <t>9=4+7</t>
  </si>
  <si>
    <t xml:space="preserve">           2017 ¹</t>
  </si>
  <si>
    <t xml:space="preserve">          201_² </t>
  </si>
  <si>
    <t xml:space="preserve">201_ </t>
  </si>
  <si>
    <t>¹претходна година</t>
  </si>
  <si>
    <t>²текућа година</t>
  </si>
  <si>
    <t>³навести основ уплате (нпр: нераспоређена добит, уплате по основу обавеза из претходног периода)</t>
  </si>
  <si>
    <t xml:space="preserve">Датум: 31. децембар 2017. године                                                                                                                                       </t>
  </si>
  <si>
    <t>Образац 8</t>
  </si>
  <si>
    <t>Плански курс:_______________</t>
  </si>
  <si>
    <t xml:space="preserve">КРЕДИТНА ЗАДУЖЕНОСТ </t>
  </si>
  <si>
    <t>Кредитор</t>
  </si>
  <si>
    <t>Назив кредита / Пројекта</t>
  </si>
  <si>
    <t>Валута</t>
  </si>
  <si>
    <t>Уговорени износ кредита</t>
  </si>
  <si>
    <t>Гаранција државе
Да/Не</t>
  </si>
  <si>
    <t>Стање кредитне задужености 
на ДД. ММ. _____ године у оригиналној валути</t>
  </si>
  <si>
    <t>Стање кредитне задужености 
на ДД. ММ. _____ године у динарима</t>
  </si>
  <si>
    <t>Година повлачења кредита</t>
  </si>
  <si>
    <t>Рок отплате без периода почека</t>
  </si>
  <si>
    <t>Период почека (Grace period)</t>
  </si>
  <si>
    <t>Датум прве отплате</t>
  </si>
  <si>
    <t>Каматна стопа</t>
  </si>
  <si>
    <t>Број отплата током једне године</t>
  </si>
  <si>
    <t xml:space="preserve">                  План плаћања по кредиту за текућу годину                                                  у динарима</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</si>
  <si>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</si>
  <si>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</si>
  <si>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</si>
  <si>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</si>
  <si>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</si>
  <si>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</si>
  <si>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</si>
  <si>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</si>
  <si>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Домаћи кредитор</t>
  </si>
  <si>
    <t xml:space="preserve">   ...................</t>
  </si>
  <si>
    <t>Страни кредитор</t>
  </si>
  <si>
    <t>Укупно кредитно задужење</t>
  </si>
  <si>
    <t>од чега за ликвидност</t>
  </si>
  <si>
    <t>од чега за капиталне пројекте</t>
  </si>
  <si>
    <t>*За стране кредите је неопходно навести износ и у оригиналној валути.</t>
  </si>
  <si>
    <t>**Укупно стање кредитне задужености треба да одговара збиру позиција 6.2 и 7.2 - у обрасцу 10</t>
  </si>
  <si>
    <t>Предузеће није кредитно задужено.</t>
  </si>
  <si>
    <t xml:space="preserve">Датум: 31.  децембар 2017. године                                                                                                                                          </t>
  </si>
  <si>
    <t xml:space="preserve">            Oвлашћено лице ______________________</t>
  </si>
  <si>
    <t>Образац 9</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</si>
  <si>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</si>
  <si>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</si>
  <si>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</si>
  <si>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</si>
  <si>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динарима</t>
  </si>
  <si>
    <t>Текући рачун 275-10222112754-29</t>
  </si>
  <si>
    <t>Societe generale</t>
  </si>
  <si>
    <t>Текући рачун 275-10222231802-39</t>
  </si>
  <si>
    <t>Текући рачун 275-10225787013-41</t>
  </si>
  <si>
    <t>Текући рачун 160-6999-31</t>
  </si>
  <si>
    <t>Intesa banca</t>
  </si>
  <si>
    <t>Текући рачун 180-1461250000078-02</t>
  </si>
  <si>
    <t>Alpha banca</t>
  </si>
  <si>
    <t>Текући рачун 180-1461250000076-08</t>
  </si>
  <si>
    <t>Текући рачун 205-135205-30</t>
  </si>
  <si>
    <t>Комерцијална банка</t>
  </si>
  <si>
    <t>Текући рачун 840-0000000686743-82</t>
  </si>
  <si>
    <t>Трезор</t>
  </si>
  <si>
    <t>Благајна</t>
  </si>
  <si>
    <t>Платне картице</t>
  </si>
  <si>
    <t>Укупно у динарима</t>
  </si>
  <si>
    <t>31.03.2017.</t>
  </si>
  <si>
    <t>30.06.2017.</t>
  </si>
  <si>
    <t>Текући рачун 105-2195445-91</t>
  </si>
  <si>
    <t>АИК банка</t>
  </si>
  <si>
    <t>Текући рачун 105-2195446-88</t>
  </si>
  <si>
    <t>Датум: 31.децембар 2017. године</t>
  </si>
  <si>
    <t>Образац 10</t>
  </si>
  <si>
    <t>ИЗВЕШТАЈ О ИНВЕСТИЦИЈАМА</t>
  </si>
  <si>
    <t>у 000 дин</t>
  </si>
  <si>
    <t xml:space="preserve">Назив инвестиционог улагања </t>
  </si>
  <si>
    <t>Извор средстава¹</t>
  </si>
  <si>
    <t>Година почетка финансирања</t>
  </si>
  <si>
    <t>Година завршетка финансирања</t>
  </si>
  <si>
    <t xml:space="preserve">Укупна вредност </t>
  </si>
  <si>
    <t>Износ инвестиц. улагања закључно са претходном годином</t>
  </si>
  <si>
    <t>реконструкција ЦС и објеката питке воде</t>
  </si>
  <si>
    <t>даљински надзор и управљање</t>
  </si>
  <si>
    <t>реконструкција ЦС санитарних вода</t>
  </si>
  <si>
    <t>2016</t>
  </si>
  <si>
    <t>2018</t>
  </si>
  <si>
    <t>реконструкција постројења за прераду отпадних вода</t>
  </si>
  <si>
    <t>2017</t>
  </si>
  <si>
    <t>изградња водоводне мреже</t>
  </si>
  <si>
    <t>2015</t>
  </si>
  <si>
    <t>изградња канализ. Мреже</t>
  </si>
  <si>
    <t>изградња водоводне мреже/Кредит KFw банке</t>
  </si>
  <si>
    <t>теретно возило</t>
  </si>
  <si>
    <t>Укупно:</t>
  </si>
  <si>
    <t>¹1 - сопствена средства; 2 - удружена средства; 3 - финансијски кредити (искључујући оперативни лизинг); 4 - из средстава државних органа и органа локалне сам.</t>
  </si>
  <si>
    <t>Ред. број</t>
  </si>
  <si>
    <t>Текућа година - укупно</t>
  </si>
  <si>
    <t>01.01.-31.03.2017</t>
  </si>
  <si>
    <t>01.01.-30.06.2017</t>
  </si>
  <si>
    <t>01.01.-30.09.2017</t>
  </si>
  <si>
    <t>01.01.-31.12.2017</t>
  </si>
  <si>
    <t xml:space="preserve">План  </t>
  </si>
  <si>
    <t xml:space="preserve">Реализација  </t>
  </si>
  <si>
    <t>Реконструкција ЦС и објеката питке воде</t>
  </si>
  <si>
    <t>Даљински надзор и управљање</t>
  </si>
  <si>
    <t>Грађевинска механизација</t>
  </si>
  <si>
    <t>Реконструкција постројења за прераду отпадних вода</t>
  </si>
  <si>
    <t>Изградња водоводне мреже</t>
  </si>
  <si>
    <t>Изградња канализ. мреже-прелив</t>
  </si>
  <si>
    <t>Изградња водоводне мреже/Кредит KFw банке</t>
  </si>
  <si>
    <t>Теретно возило</t>
  </si>
  <si>
    <t xml:space="preserve">                                                    Овлашћено лице: _____________________</t>
  </si>
  <si>
    <t>Образац 11</t>
  </si>
  <si>
    <t xml:space="preserve"> БРУТО ПОТРАЖИВАЊА ЈАВНОГ ПРЕДУЗЕЋА ЗА ДАТЕ КРЕДИТЕ И ЗАЈМОВЕ, ПРОДАТЕ ПРОИЗВОДЕ, РОБУ И УСЛУГЕ И ДАТЕ АВАНСЕ И ДРУГА ПОТРАЖИВАЊА</t>
  </si>
  <si>
    <t xml:space="preserve">      на дан 31.12.2017</t>
  </si>
  <si>
    <t>ФИНАНСИЈСКИ ИНСТРУМЕНТИ</t>
  </si>
  <si>
    <t>Озн. за АОП</t>
  </si>
  <si>
    <t xml:space="preserve">Бруто </t>
  </si>
  <si>
    <t>Исправка вредности</t>
  </si>
  <si>
    <t>Нето
 (кол. 4-5)</t>
  </si>
  <si>
    <t>23, осим 236 и 237</t>
  </si>
  <si>
    <t>1. Краткорочни финансијски пласмани 
(9109 + 9110 + 9111 + 9112)</t>
  </si>
  <si>
    <t xml:space="preserve">  </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</si>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</sst>
</file>

<file path=xl/styles.xml><?xml version="1.0" encoding="utf-8"?>
<styleSheet xmlns="http://schemas.openxmlformats.org/spreadsheetml/2006/main">
  <numFmts count="8">
    <numFmt numFmtId="164" formatCode="General"/>
    <numFmt numFmtId="165" formatCode="@"/>
    <numFmt numFmtId="166" formatCode="#,##0"/>
    <numFmt numFmtId="167" formatCode="DD/MM/YYYY/"/>
    <numFmt numFmtId="168" formatCode="###########"/>
    <numFmt numFmtId="169" formatCode="DD/MM/YYYY"/>
    <numFmt numFmtId="170" formatCode="0.00"/>
    <numFmt numFmtId="171" formatCode="#,##0.00"/>
  </numFmts>
  <fonts count="4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sz val="12"/>
      <name val="Arial"/>
      <family val="2"/>
    </font>
    <font>
      <b/>
      <sz val="12"/>
      <name val="Arial"/>
      <family val="2"/>
    </font>
    <font>
      <b/>
      <sz val="12"/>
      <name val="Times New Roman"/>
      <family val="1"/>
    </font>
    <font>
      <sz val="14"/>
      <name val="Times New Roman"/>
      <family val="1"/>
    </font>
    <font>
      <i/>
      <sz val="12"/>
      <name val="Arial"/>
      <family val="2"/>
    </font>
    <font>
      <b/>
      <sz val="14"/>
      <name val="Times New Roman"/>
      <family val="1"/>
    </font>
    <font>
      <sz val="16"/>
      <name val="Times New Roman"/>
      <family val="1"/>
    </font>
    <font>
      <sz val="14"/>
      <name val="Arial"/>
      <family val="2"/>
    </font>
    <font>
      <b/>
      <sz val="12"/>
      <color indexed="8"/>
      <name val="Arial"/>
      <family val="2"/>
    </font>
    <font>
      <sz val="12"/>
      <color indexed="8"/>
      <name val="Arial"/>
      <family val="2"/>
    </font>
    <font>
      <sz val="11"/>
      <name val="Times New Roman"/>
      <family val="1"/>
    </font>
    <font>
      <b/>
      <sz val="14"/>
      <name val="Arial"/>
      <family val="2"/>
    </font>
    <font>
      <b/>
      <sz val="11"/>
      <name val="Arial"/>
      <family val="2"/>
    </font>
    <font>
      <b/>
      <sz val="16"/>
      <name val="Arial"/>
      <family val="2"/>
    </font>
    <font>
      <b/>
      <sz val="10"/>
      <name val="Arial"/>
      <family val="2"/>
    </font>
    <font>
      <sz val="16"/>
      <name val="Arial"/>
      <family val="2"/>
    </font>
    <font>
      <sz val="11"/>
      <name val="Arial"/>
      <family val="2"/>
    </font>
    <font>
      <sz val="8"/>
      <name val="Arial"/>
      <family val="2"/>
    </font>
    <font>
      <b/>
      <sz val="8"/>
      <name val="Arial"/>
      <family val="2"/>
    </font>
    <font>
      <b/>
      <sz val="12"/>
      <color indexed="8"/>
      <name val="Times New Roman"/>
      <family val="1"/>
    </font>
    <font>
      <sz val="12"/>
      <color indexed="8"/>
      <name val="Times New Roman"/>
      <family val="1"/>
    </font>
    <font>
      <sz val="12"/>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medium">
        <color indexed="8"/>
      </bottom>
    </border>
    <border>
      <left>
        <color indexed="63"/>
      </left>
      <right>
        <color indexed="63"/>
      </right>
      <top style="medium">
        <color indexed="8"/>
      </top>
      <bottom>
        <color indexed="63"/>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color indexed="63"/>
      </bottom>
    </border>
    <border>
      <left style="thin">
        <color indexed="8"/>
      </left>
      <right style="thin">
        <color indexed="8"/>
      </right>
      <top style="thin">
        <color indexed="8"/>
      </top>
      <bottom>
        <color indexed="63"/>
      </bottom>
    </border>
    <border>
      <left>
        <color indexed="63"/>
      </left>
      <right style="medium">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thin">
        <color indexed="8"/>
      </left>
      <right style="medium">
        <color indexed="8"/>
      </right>
      <top style="medium">
        <color indexed="8"/>
      </top>
      <bottom style="thin">
        <color indexed="8"/>
      </bottom>
    </border>
    <border>
      <left>
        <color indexed="63"/>
      </left>
      <right style="medium">
        <color indexed="8"/>
      </right>
      <top style="medium">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color indexed="63"/>
      </left>
      <right style="thin">
        <color indexed="8"/>
      </right>
      <top style="thin">
        <color indexed="8"/>
      </top>
      <bottom style="medium">
        <color indexed="8"/>
      </bottom>
    </border>
    <border>
      <left>
        <color indexed="63"/>
      </left>
      <right>
        <color indexed="63"/>
      </right>
      <top style="thin">
        <color indexed="8"/>
      </top>
      <bottom style="medium">
        <color indexed="8"/>
      </bottom>
    </border>
    <border>
      <left style="thin">
        <color indexed="8"/>
      </left>
      <right style="medium">
        <color indexed="8"/>
      </right>
      <top style="thin">
        <color indexed="8"/>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color indexed="63"/>
      </left>
      <right>
        <color indexed="63"/>
      </right>
      <top style="medium">
        <color indexed="8"/>
      </top>
      <bottom style="medium">
        <color indexed="8"/>
      </bottom>
    </border>
    <border>
      <left>
        <color indexed="63"/>
      </left>
      <right style="medium">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diagonalUp="1">
      <left style="medium">
        <color indexed="8"/>
      </left>
      <right style="thin">
        <color indexed="8"/>
      </right>
      <top style="medium">
        <color indexed="8"/>
      </top>
      <bottom style="medium">
        <color indexed="8"/>
      </bottom>
      <diagonal style="thin">
        <color indexed="8"/>
      </diagonal>
    </border>
    <border>
      <left style="thin">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medium">
        <color indexed="8"/>
      </right>
      <top>
        <color indexed="63"/>
      </top>
      <bottom style="thin">
        <color indexed="8"/>
      </bottom>
    </border>
    <border>
      <left style="medium">
        <color indexed="8"/>
      </left>
      <right style="medium">
        <color indexed="8"/>
      </right>
      <top>
        <color indexed="63"/>
      </top>
      <bottom style="thin">
        <color indexed="8"/>
      </bottom>
    </border>
    <border>
      <left>
        <color indexed="63"/>
      </left>
      <right style="medium">
        <color indexed="8"/>
      </right>
      <top style="thin">
        <color indexed="8"/>
      </top>
      <bottom style="medium">
        <color indexed="8"/>
      </bottom>
    </border>
    <border>
      <left style="medium">
        <color indexed="8"/>
      </left>
      <right style="medium">
        <color indexed="8"/>
      </right>
      <top style="thin">
        <color indexed="8"/>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color indexed="63"/>
      </left>
      <right>
        <color indexed="63"/>
      </right>
      <top>
        <color indexed="63"/>
      </top>
      <bottom style="medium">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medium">
        <color indexed="8"/>
      </bottom>
    </border>
    <border>
      <left style="medium">
        <color indexed="8"/>
      </left>
      <right>
        <color indexed="63"/>
      </right>
      <top>
        <color indexed="63"/>
      </top>
      <bottom>
        <color indexed="63"/>
      </bottom>
    </border>
  </borders>
  <cellStyleXfs count="6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3" borderId="0" applyNumberFormat="0" applyBorder="0" applyAlignment="0" applyProtection="0"/>
    <xf numFmtId="164" fontId="4" fillId="20" borderId="1" applyNumberFormat="0" applyAlignment="0" applyProtection="0"/>
    <xf numFmtId="164" fontId="5" fillId="21" borderId="2" applyNumberFormat="0" applyAlignment="0" applyProtection="0"/>
    <xf numFmtId="164" fontId="6" fillId="0" borderId="0" applyNumberFormat="0" applyFill="0" applyBorder="0" applyAlignment="0" applyProtection="0"/>
    <xf numFmtId="164" fontId="7" fillId="4" borderId="0" applyNumberFormat="0" applyBorder="0" applyAlignment="0" applyProtection="0"/>
    <xf numFmtId="164" fontId="8" fillId="0" borderId="3" applyNumberFormat="0" applyFill="0" applyAlignment="0" applyProtection="0"/>
    <xf numFmtId="164" fontId="9" fillId="0" borderId="4" applyNumberFormat="0" applyFill="0" applyAlignment="0" applyProtection="0"/>
    <xf numFmtId="164" fontId="10" fillId="0" borderId="5" applyNumberFormat="0" applyFill="0" applyAlignment="0" applyProtection="0"/>
    <xf numFmtId="164" fontId="10" fillId="0" borderId="0" applyNumberFormat="0" applyFill="0" applyBorder="0" applyAlignment="0" applyProtection="0"/>
    <xf numFmtId="164" fontId="11" fillId="7" borderId="1" applyNumberFormat="0" applyAlignment="0" applyProtection="0"/>
    <xf numFmtId="164" fontId="12" fillId="0" borderId="6" applyNumberFormat="0" applyFill="0" applyAlignment="0" applyProtection="0"/>
    <xf numFmtId="164" fontId="13" fillId="22" borderId="0" applyNumberFormat="0" applyBorder="0" applyAlignment="0" applyProtection="0"/>
    <xf numFmtId="164" fontId="0" fillId="0" borderId="0">
      <alignment/>
      <protection/>
    </xf>
    <xf numFmtId="164" fontId="0" fillId="23" borderId="7" applyNumberFormat="0" applyAlignment="0" applyProtection="0"/>
    <xf numFmtId="164" fontId="14" fillId="20" borderId="8" applyNumberFormat="0" applyAlignment="0" applyProtection="0"/>
    <xf numFmtId="164" fontId="15" fillId="0" borderId="0" applyNumberFormat="0" applyFill="0" applyBorder="0" applyAlignment="0" applyProtection="0"/>
    <xf numFmtId="164" fontId="16" fillId="0" borderId="9" applyNumberFormat="0" applyFill="0" applyAlignment="0" applyProtection="0"/>
    <xf numFmtId="164" fontId="17" fillId="0" borderId="0" applyNumberFormat="0" applyFill="0" applyBorder="0" applyAlignment="0" applyProtection="0"/>
  </cellStyleXfs>
  <cellXfs count="482">
    <xf numFmtId="164" fontId="0" fillId="0" borderId="0" xfId="0" applyAlignment="1">
      <alignment/>
    </xf>
    <xf numFmtId="164" fontId="18" fillId="0" borderId="0" xfId="0" applyFont="1" applyAlignment="1">
      <alignment/>
    </xf>
    <xf numFmtId="164" fontId="18" fillId="0" borderId="0" xfId="0" applyFont="1" applyAlignment="1">
      <alignment horizontal="center" vertical="center"/>
    </xf>
    <xf numFmtId="164" fontId="19" fillId="0" borderId="0" xfId="0" applyFont="1" applyAlignment="1">
      <alignment/>
    </xf>
    <xf numFmtId="164" fontId="19" fillId="0" borderId="0" xfId="0" applyFont="1" applyAlignment="1">
      <alignment horizontal="center" vertical="center"/>
    </xf>
    <xf numFmtId="164" fontId="20" fillId="0" borderId="0" xfId="0" applyFont="1" applyAlignment="1">
      <alignment horizontal="right" vertical="center"/>
    </xf>
    <xf numFmtId="164" fontId="0" fillId="0" borderId="0" xfId="0" applyFont="1" applyAlignment="1">
      <alignment/>
    </xf>
    <xf numFmtId="164" fontId="20" fillId="0" borderId="0" xfId="0" applyFont="1" applyAlignment="1">
      <alignment/>
    </xf>
    <xf numFmtId="164" fontId="0" fillId="0" borderId="0" xfId="0" applyFont="1" applyAlignment="1">
      <alignment horizontal="center" vertical="center"/>
    </xf>
    <xf numFmtId="165" fontId="19" fillId="0" borderId="0" xfId="0" applyNumberFormat="1" applyFont="1" applyAlignment="1">
      <alignment/>
    </xf>
    <xf numFmtId="164" fontId="21" fillId="0" borderId="0" xfId="0" applyFont="1" applyAlignment="1">
      <alignment/>
    </xf>
    <xf numFmtId="164" fontId="0" fillId="0" borderId="0" xfId="0" applyAlignment="1">
      <alignment horizontal="center" vertical="center"/>
    </xf>
    <xf numFmtId="164" fontId="20" fillId="0" borderId="0" xfId="0" applyFont="1" applyBorder="1" applyAlignment="1">
      <alignment horizontal="center"/>
    </xf>
    <xf numFmtId="164" fontId="18" fillId="0" borderId="0" xfId="0" applyFont="1" applyFill="1" applyAlignment="1">
      <alignment horizontal="center" vertical="center"/>
    </xf>
    <xf numFmtId="164" fontId="19" fillId="0" borderId="0" xfId="0" applyFont="1" applyAlignment="1">
      <alignment horizontal="right" vertical="center"/>
    </xf>
    <xf numFmtId="164" fontId="20" fillId="0" borderId="10" xfId="0" applyFont="1" applyBorder="1" applyAlignment="1">
      <alignment horizontal="center" vertical="center" wrapText="1"/>
    </xf>
    <xf numFmtId="164" fontId="20" fillId="0" borderId="11" xfId="0" applyFont="1" applyBorder="1" applyAlignment="1">
      <alignment horizontal="center" vertical="center" wrapText="1"/>
    </xf>
    <xf numFmtId="164" fontId="20" fillId="0" borderId="11" xfId="0" applyFont="1" applyFill="1" applyBorder="1" applyAlignment="1">
      <alignment horizontal="center" vertical="center" wrapText="1"/>
    </xf>
    <xf numFmtId="164" fontId="20" fillId="0" borderId="12" xfId="0" applyFont="1" applyFill="1" applyBorder="1" applyAlignment="1">
      <alignment horizontal="center" vertical="center" wrapText="1"/>
    </xf>
    <xf numFmtId="164" fontId="20" fillId="0" borderId="13" xfId="0" applyFont="1" applyFill="1" applyBorder="1" applyAlignment="1">
      <alignment horizontal="center" vertical="center" wrapText="1"/>
    </xf>
    <xf numFmtId="164" fontId="20" fillId="0" borderId="14" xfId="0" applyFont="1" applyFill="1" applyBorder="1" applyAlignment="1">
      <alignment horizontal="center" vertical="center" wrapText="1"/>
    </xf>
    <xf numFmtId="164" fontId="20" fillId="0" borderId="15" xfId="0" applyFont="1" applyFill="1" applyBorder="1" applyAlignment="1">
      <alignment horizontal="center" vertical="center" wrapText="1"/>
    </xf>
    <xf numFmtId="164" fontId="18" fillId="0" borderId="0" xfId="0" applyFont="1" applyAlignment="1">
      <alignment horizontal="left" vertical="center" wrapText="1"/>
    </xf>
    <xf numFmtId="164" fontId="20" fillId="0" borderId="16" xfId="0" applyFont="1" applyBorder="1" applyAlignment="1">
      <alignment horizontal="center" vertical="center" wrapText="1"/>
    </xf>
    <xf numFmtId="164" fontId="20" fillId="0" borderId="17" xfId="0" applyFont="1" applyBorder="1" applyAlignment="1">
      <alignment horizontal="center" vertical="center" wrapText="1"/>
    </xf>
    <xf numFmtId="164" fontId="20" fillId="0" borderId="18" xfId="0" applyFont="1" applyBorder="1" applyAlignment="1">
      <alignment horizontal="center" vertical="center" wrapText="1"/>
    </xf>
    <xf numFmtId="164" fontId="19" fillId="0" borderId="0" xfId="0" applyFont="1" applyAlignment="1">
      <alignment horizontal="left" vertical="center" wrapText="1"/>
    </xf>
    <xf numFmtId="164" fontId="22" fillId="0" borderId="0" xfId="0" applyFont="1" applyAlignment="1">
      <alignment horizontal="left" vertical="center" wrapText="1"/>
    </xf>
    <xf numFmtId="164" fontId="20" fillId="0" borderId="19" xfId="0" applyFont="1" applyFill="1" applyBorder="1" applyAlignment="1">
      <alignment horizontal="center" vertical="center" wrapText="1"/>
    </xf>
    <xf numFmtId="164" fontId="20" fillId="0" borderId="20" xfId="0" applyFont="1" applyFill="1" applyBorder="1" applyAlignment="1">
      <alignment horizontal="left" vertical="center" wrapText="1"/>
    </xf>
    <xf numFmtId="164" fontId="20" fillId="0" borderId="20" xfId="0" applyFont="1" applyFill="1" applyBorder="1" applyAlignment="1">
      <alignment horizontal="center" vertical="center" wrapText="1"/>
    </xf>
    <xf numFmtId="166" fontId="20" fillId="0" borderId="20" xfId="0" applyNumberFormat="1" applyFont="1" applyFill="1" applyBorder="1" applyAlignment="1">
      <alignment horizontal="center" vertical="center" wrapText="1"/>
    </xf>
    <xf numFmtId="166" fontId="20" fillId="0" borderId="21" xfId="0" applyNumberFormat="1" applyFont="1" applyBorder="1" applyAlignment="1">
      <alignment horizontal="center" vertical="center" wrapText="1"/>
    </xf>
    <xf numFmtId="164" fontId="22" fillId="0" borderId="0" xfId="0" applyFont="1" applyAlignment="1">
      <alignment horizontal="left" wrapText="1"/>
    </xf>
    <xf numFmtId="164" fontId="20" fillId="20" borderId="19" xfId="0" applyFont="1" applyFill="1" applyBorder="1" applyAlignment="1">
      <alignment horizontal="center" vertical="center" wrapText="1"/>
    </xf>
    <xf numFmtId="164" fontId="20" fillId="20" borderId="20" xfId="0" applyFont="1" applyFill="1" applyBorder="1" applyAlignment="1">
      <alignment horizontal="left" vertical="center" wrapText="1"/>
    </xf>
    <xf numFmtId="164" fontId="20" fillId="20" borderId="20" xfId="0" applyFont="1" applyFill="1" applyBorder="1" applyAlignment="1">
      <alignment horizontal="center" vertical="center" wrapText="1"/>
    </xf>
    <xf numFmtId="166" fontId="20" fillId="20" borderId="20" xfId="0" applyNumberFormat="1" applyFont="1" applyFill="1" applyBorder="1" applyAlignment="1">
      <alignment horizontal="center" vertical="center" wrapText="1"/>
    </xf>
    <xf numFmtId="166" fontId="20" fillId="20" borderId="21" xfId="0" applyNumberFormat="1" applyFont="1" applyFill="1" applyBorder="1" applyAlignment="1">
      <alignment horizontal="center" vertical="center" wrapText="1"/>
    </xf>
    <xf numFmtId="164" fontId="19" fillId="0" borderId="0" xfId="0" applyFont="1" applyAlignment="1">
      <alignment horizontal="left" wrapText="1"/>
    </xf>
    <xf numFmtId="166" fontId="19" fillId="0" borderId="20" xfId="0" applyNumberFormat="1" applyFont="1" applyFill="1" applyBorder="1" applyAlignment="1">
      <alignment horizontal="center" vertical="center" wrapText="1"/>
    </xf>
    <xf numFmtId="166" fontId="20" fillId="0" borderId="21" xfId="0" applyNumberFormat="1" applyFont="1" applyFill="1" applyBorder="1" applyAlignment="1">
      <alignment horizontal="center" vertical="center" wrapText="1"/>
    </xf>
    <xf numFmtId="164" fontId="19" fillId="0" borderId="19" xfId="0" applyFont="1" applyFill="1" applyBorder="1" applyAlignment="1">
      <alignment horizontal="center" vertical="center" wrapText="1"/>
    </xf>
    <xf numFmtId="164" fontId="19" fillId="0" borderId="20" xfId="0" applyFont="1" applyFill="1" applyBorder="1" applyAlignment="1">
      <alignment horizontal="left" vertical="center" wrapText="1"/>
    </xf>
    <xf numFmtId="164" fontId="19" fillId="0" borderId="20" xfId="0" applyFont="1" applyFill="1" applyBorder="1" applyAlignment="1">
      <alignment horizontal="center" vertical="center" wrapText="1"/>
    </xf>
    <xf numFmtId="166" fontId="23" fillId="0" borderId="20" xfId="0" applyNumberFormat="1" applyFont="1" applyFill="1" applyBorder="1" applyAlignment="1">
      <alignment horizontal="center" vertical="center" wrapText="1"/>
    </xf>
    <xf numFmtId="166" fontId="19" fillId="20" borderId="20" xfId="0" applyNumberFormat="1" applyFont="1" applyFill="1" applyBorder="1" applyAlignment="1">
      <alignment horizontal="center" vertical="center" wrapText="1"/>
    </xf>
    <xf numFmtId="164" fontId="19" fillId="0" borderId="0" xfId="0" applyFont="1" applyAlignment="1">
      <alignment horizontal="center" vertical="center" wrapText="1"/>
    </xf>
    <xf numFmtId="164" fontId="19" fillId="24" borderId="20" xfId="0" applyFont="1" applyFill="1" applyBorder="1" applyAlignment="1">
      <alignment horizontal="center" vertical="center" wrapText="1"/>
    </xf>
    <xf numFmtId="164" fontId="22" fillId="0" borderId="0" xfId="0" applyFont="1" applyAlignment="1">
      <alignment/>
    </xf>
    <xf numFmtId="166" fontId="19" fillId="0" borderId="20" xfId="0" applyNumberFormat="1" applyFont="1" applyFill="1" applyBorder="1" applyAlignment="1">
      <alignment horizontal="center" vertical="center"/>
    </xf>
    <xf numFmtId="166" fontId="20" fillId="20" borderId="20" xfId="0" applyNumberFormat="1" applyFont="1" applyFill="1" applyBorder="1" applyAlignment="1">
      <alignment horizontal="center" vertical="center"/>
    </xf>
    <xf numFmtId="166" fontId="18" fillId="20" borderId="20" xfId="0" applyNumberFormat="1" applyFont="1" applyFill="1" applyBorder="1" applyAlignment="1">
      <alignment horizontal="center" vertical="center"/>
    </xf>
    <xf numFmtId="164" fontId="20" fillId="24" borderId="20" xfId="0" applyFont="1" applyFill="1" applyBorder="1" applyAlignment="1">
      <alignment horizontal="center" vertical="center" wrapText="1"/>
    </xf>
    <xf numFmtId="166" fontId="19" fillId="0" borderId="0" xfId="0" applyNumberFormat="1" applyFont="1" applyFill="1" applyBorder="1" applyAlignment="1">
      <alignment horizontal="center" vertical="center"/>
    </xf>
    <xf numFmtId="166" fontId="19" fillId="0" borderId="22" xfId="0" applyNumberFormat="1" applyFont="1" applyFill="1" applyBorder="1" applyAlignment="1">
      <alignment horizontal="center" vertical="center"/>
    </xf>
    <xf numFmtId="164" fontId="20" fillId="24" borderId="19" xfId="0" applyFont="1" applyFill="1" applyBorder="1" applyAlignment="1">
      <alignment horizontal="center" vertical="center" wrapText="1"/>
    </xf>
    <xf numFmtId="164" fontId="20" fillId="24" borderId="20" xfId="0" applyFont="1" applyFill="1" applyBorder="1" applyAlignment="1">
      <alignment horizontal="left" vertical="center" wrapText="1"/>
    </xf>
    <xf numFmtId="166" fontId="20" fillId="24" borderId="20" xfId="0" applyNumberFormat="1" applyFont="1" applyFill="1" applyBorder="1" applyAlignment="1">
      <alignment horizontal="center" vertical="center"/>
    </xf>
    <xf numFmtId="166" fontId="20" fillId="24" borderId="21" xfId="0" applyNumberFormat="1" applyFont="1" applyFill="1" applyBorder="1" applyAlignment="1">
      <alignment horizontal="center" vertical="center" wrapText="1"/>
    </xf>
    <xf numFmtId="164" fontId="19" fillId="20" borderId="19" xfId="0" applyFont="1" applyFill="1" applyBorder="1" applyAlignment="1">
      <alignment horizontal="center" vertical="center" wrapText="1"/>
    </xf>
    <xf numFmtId="164" fontId="19" fillId="20" borderId="20" xfId="0" applyFont="1" applyFill="1" applyBorder="1" applyAlignment="1">
      <alignment horizontal="left" vertical="center" wrapText="1"/>
    </xf>
    <xf numFmtId="164" fontId="19" fillId="20" borderId="20" xfId="0" applyFont="1" applyFill="1" applyBorder="1" applyAlignment="1">
      <alignment horizontal="center" vertical="center" wrapText="1"/>
    </xf>
    <xf numFmtId="166" fontId="19" fillId="20" borderId="20" xfId="0" applyNumberFormat="1" applyFont="1" applyFill="1" applyBorder="1" applyAlignment="1">
      <alignment horizontal="center" vertical="center"/>
    </xf>
    <xf numFmtId="164" fontId="19" fillId="0" borderId="23" xfId="0" applyFont="1" applyFill="1" applyBorder="1" applyAlignment="1">
      <alignment horizontal="center" vertical="center" wrapText="1"/>
    </xf>
    <xf numFmtId="164" fontId="19" fillId="0" borderId="14" xfId="0" applyFont="1" applyFill="1" applyBorder="1" applyAlignment="1">
      <alignment horizontal="left" vertical="center" wrapText="1"/>
    </xf>
    <xf numFmtId="164" fontId="19" fillId="0" borderId="14" xfId="0" applyFont="1" applyFill="1" applyBorder="1" applyAlignment="1">
      <alignment horizontal="center" vertical="center" wrapText="1"/>
    </xf>
    <xf numFmtId="166" fontId="19" fillId="0" borderId="14" xfId="0" applyNumberFormat="1" applyFont="1" applyFill="1" applyBorder="1" applyAlignment="1">
      <alignment horizontal="center" vertical="center"/>
    </xf>
    <xf numFmtId="164" fontId="18" fillId="0" borderId="0" xfId="0" applyFont="1" applyFill="1" applyBorder="1" applyAlignment="1">
      <alignment horizontal="center" wrapText="1"/>
    </xf>
    <xf numFmtId="164" fontId="18" fillId="0" borderId="24" xfId="0" applyFont="1" applyBorder="1" applyAlignment="1">
      <alignment horizontal="center" vertical="center"/>
    </xf>
    <xf numFmtId="164" fontId="22" fillId="0" borderId="0" xfId="0" applyFont="1" applyBorder="1" applyAlignment="1">
      <alignment horizontal="center" vertical="center"/>
    </xf>
    <xf numFmtId="164" fontId="22" fillId="0" borderId="0" xfId="0" applyFont="1" applyBorder="1" applyAlignment="1">
      <alignment horizontal="center" vertical="center" wrapText="1"/>
    </xf>
    <xf numFmtId="164" fontId="22" fillId="0" borderId="0" xfId="0" applyFont="1" applyAlignment="1">
      <alignment horizontal="center" vertical="center"/>
    </xf>
    <xf numFmtId="164" fontId="22" fillId="0" borderId="0" xfId="0" applyFont="1" applyBorder="1" applyAlignment="1">
      <alignment horizontal="center"/>
    </xf>
    <xf numFmtId="164" fontId="18" fillId="0" borderId="0" xfId="0" applyFont="1" applyAlignment="1">
      <alignment vertical="center"/>
    </xf>
    <xf numFmtId="164" fontId="18" fillId="0" borderId="0" xfId="0" applyFont="1" applyFill="1" applyAlignment="1">
      <alignment vertical="center"/>
    </xf>
    <xf numFmtId="164" fontId="19" fillId="0" borderId="0" xfId="0" applyFont="1" applyAlignment="1">
      <alignment vertical="center"/>
    </xf>
    <xf numFmtId="164" fontId="19" fillId="0" borderId="0" xfId="0" applyFont="1" applyFill="1" applyAlignment="1">
      <alignment vertical="center"/>
    </xf>
    <xf numFmtId="164" fontId="19" fillId="0" borderId="0" xfId="0" applyFont="1" applyFill="1" applyAlignment="1">
      <alignment horizontal="center" vertical="center"/>
    </xf>
    <xf numFmtId="164" fontId="19" fillId="0" borderId="0" xfId="0" applyFont="1" applyAlignment="1">
      <alignment horizontal="right"/>
    </xf>
    <xf numFmtId="164" fontId="20" fillId="0" borderId="0" xfId="0" applyFont="1" applyBorder="1" applyAlignment="1">
      <alignment horizontal="center" vertical="center" wrapText="1"/>
    </xf>
    <xf numFmtId="167" fontId="20" fillId="0" borderId="0" xfId="0" applyNumberFormat="1" applyFont="1" applyBorder="1" applyAlignment="1">
      <alignment horizontal="center" vertical="center" wrapText="1"/>
    </xf>
    <xf numFmtId="167" fontId="20" fillId="0" borderId="0" xfId="0" applyNumberFormat="1" applyFont="1" applyAlignment="1">
      <alignment horizontal="center" vertical="center"/>
    </xf>
    <xf numFmtId="166" fontId="19" fillId="0" borderId="0" xfId="0" applyNumberFormat="1" applyFont="1" applyFill="1" applyAlignment="1">
      <alignment horizontal="right" vertical="center"/>
    </xf>
    <xf numFmtId="164" fontId="24" fillId="0" borderId="0" xfId="0" applyFont="1" applyAlignment="1">
      <alignment vertical="center"/>
    </xf>
    <xf numFmtId="168" fontId="20" fillId="0" borderId="10" xfId="0" applyNumberFormat="1" applyFont="1" applyBorder="1" applyAlignment="1">
      <alignment horizontal="center" vertical="center" wrapText="1"/>
    </xf>
    <xf numFmtId="166" fontId="20" fillId="24" borderId="25" xfId="0" applyNumberFormat="1" applyFont="1" applyFill="1" applyBorder="1" applyAlignment="1">
      <alignment horizontal="center" vertical="center" wrapText="1"/>
    </xf>
    <xf numFmtId="166" fontId="20" fillId="24" borderId="11" xfId="0" applyNumberFormat="1" applyFont="1" applyFill="1" applyBorder="1" applyAlignment="1">
      <alignment horizontal="center" vertical="center" wrapText="1"/>
    </xf>
    <xf numFmtId="165" fontId="20" fillId="0" borderId="26" xfId="0" applyNumberFormat="1" applyFont="1" applyFill="1" applyBorder="1" applyAlignment="1">
      <alignment horizontal="center" vertical="center" wrapText="1"/>
    </xf>
    <xf numFmtId="164" fontId="20" fillId="0" borderId="13" xfId="0" applyFont="1" applyBorder="1" applyAlignment="1">
      <alignment horizontal="center" vertical="center" wrapText="1"/>
    </xf>
    <xf numFmtId="164" fontId="20" fillId="0" borderId="0" xfId="0" applyFont="1" applyAlignment="1">
      <alignment vertical="center"/>
    </xf>
    <xf numFmtId="164" fontId="24" fillId="0" borderId="0" xfId="0" applyFont="1" applyAlignment="1">
      <alignment horizontal="center" vertical="center"/>
    </xf>
    <xf numFmtId="166" fontId="20" fillId="0" borderId="14" xfId="0" applyNumberFormat="1" applyFont="1" applyFill="1" applyBorder="1" applyAlignment="1">
      <alignment horizontal="center" vertical="center" wrapText="1"/>
    </xf>
    <xf numFmtId="164" fontId="20" fillId="0" borderId="0" xfId="0" applyFont="1" applyAlignment="1">
      <alignment horizontal="center" vertical="center"/>
    </xf>
    <xf numFmtId="164" fontId="25" fillId="0" borderId="0" xfId="0" applyFont="1" applyAlignment="1">
      <alignment vertical="center"/>
    </xf>
    <xf numFmtId="164" fontId="19" fillId="0" borderId="16" xfId="0" applyFont="1" applyFill="1" applyBorder="1" applyAlignment="1">
      <alignment horizontal="center" vertical="center"/>
    </xf>
    <xf numFmtId="164" fontId="20" fillId="0" borderId="17" xfId="0" applyFont="1" applyFill="1" applyBorder="1" applyAlignment="1">
      <alignment vertical="center" wrapText="1"/>
    </xf>
    <xf numFmtId="164" fontId="19" fillId="0" borderId="17" xfId="0" applyFont="1" applyFill="1" applyBorder="1" applyAlignment="1">
      <alignment horizontal="center" vertical="center"/>
    </xf>
    <xf numFmtId="166" fontId="19" fillId="0" borderId="17" xfId="0" applyNumberFormat="1" applyFont="1" applyFill="1" applyBorder="1" applyAlignment="1">
      <alignment horizontal="right" vertical="center"/>
    </xf>
    <xf numFmtId="166" fontId="19" fillId="0" borderId="18" xfId="0" applyNumberFormat="1" applyFont="1" applyFill="1" applyBorder="1" applyAlignment="1">
      <alignment horizontal="center" vertical="center"/>
    </xf>
    <xf numFmtId="164" fontId="19" fillId="0" borderId="19" xfId="0" applyFont="1" applyFill="1" applyBorder="1" applyAlignment="1">
      <alignment horizontal="center" vertical="center"/>
    </xf>
    <xf numFmtId="164" fontId="20" fillId="0" borderId="20" xfId="0" applyFont="1" applyFill="1" applyBorder="1" applyAlignment="1">
      <alignment vertical="center" wrapText="1"/>
    </xf>
    <xf numFmtId="165" fontId="19" fillId="0" borderId="20" xfId="0" applyNumberFormat="1" applyFont="1" applyFill="1" applyBorder="1" applyAlignment="1">
      <alignment horizontal="center" vertical="center"/>
    </xf>
    <xf numFmtId="166" fontId="19" fillId="0" borderId="20" xfId="0" applyNumberFormat="1" applyFont="1" applyFill="1" applyBorder="1" applyAlignment="1">
      <alignment horizontal="right" vertical="center" wrapText="1"/>
    </xf>
    <xf numFmtId="166" fontId="19" fillId="0" borderId="20" xfId="0" applyNumberFormat="1" applyFont="1" applyFill="1" applyBorder="1" applyAlignment="1" applyProtection="1">
      <alignment horizontal="right" vertical="center"/>
      <protection/>
    </xf>
    <xf numFmtId="166" fontId="19" fillId="0" borderId="21" xfId="0" applyNumberFormat="1" applyFont="1" applyFill="1" applyBorder="1" applyAlignment="1">
      <alignment horizontal="center" vertical="center"/>
    </xf>
    <xf numFmtId="164" fontId="19" fillId="20" borderId="19" xfId="0" applyFont="1" applyFill="1" applyBorder="1" applyAlignment="1">
      <alignment horizontal="center" vertical="center"/>
    </xf>
    <xf numFmtId="164" fontId="20" fillId="20" borderId="20" xfId="0" applyFont="1" applyFill="1" applyBorder="1" applyAlignment="1">
      <alignment vertical="center" wrapText="1"/>
    </xf>
    <xf numFmtId="165" fontId="19" fillId="20" borderId="20" xfId="0" applyNumberFormat="1" applyFont="1" applyFill="1" applyBorder="1" applyAlignment="1">
      <alignment horizontal="center" vertical="center"/>
    </xf>
    <xf numFmtId="166" fontId="19" fillId="20" borderId="20" xfId="0" applyNumberFormat="1" applyFont="1" applyFill="1" applyBorder="1" applyAlignment="1" applyProtection="1">
      <alignment horizontal="center" vertical="center"/>
      <protection locked="0"/>
    </xf>
    <xf numFmtId="166" fontId="19" fillId="20" borderId="21" xfId="0" applyNumberFormat="1" applyFont="1" applyFill="1" applyBorder="1" applyAlignment="1">
      <alignment horizontal="center" vertical="center"/>
    </xf>
    <xf numFmtId="166" fontId="19" fillId="20" borderId="20" xfId="0" applyNumberFormat="1" applyFont="1" applyFill="1" applyBorder="1" applyAlignment="1" applyProtection="1">
      <alignment horizontal="center" vertical="center"/>
      <protection/>
    </xf>
    <xf numFmtId="164" fontId="19" fillId="0" borderId="20" xfId="0" applyFont="1" applyFill="1" applyBorder="1" applyAlignment="1">
      <alignment vertical="center" wrapText="1"/>
    </xf>
    <xf numFmtId="166" fontId="19" fillId="0" borderId="20" xfId="0" applyNumberFormat="1" applyFont="1" applyFill="1" applyBorder="1" applyAlignment="1" applyProtection="1">
      <alignment horizontal="center" vertical="center"/>
      <protection locked="0"/>
    </xf>
    <xf numFmtId="166" fontId="19" fillId="0" borderId="20" xfId="0" applyNumberFormat="1" applyFont="1" applyFill="1" applyBorder="1" applyAlignment="1" applyProtection="1">
      <alignment horizontal="center" vertical="center"/>
      <protection/>
    </xf>
    <xf numFmtId="164" fontId="20" fillId="20" borderId="19" xfId="0" applyFont="1" applyFill="1" applyBorder="1" applyAlignment="1">
      <alignment horizontal="center" vertical="center"/>
    </xf>
    <xf numFmtId="164" fontId="19" fillId="0" borderId="20" xfId="0" applyFont="1" applyFill="1" applyBorder="1" applyAlignment="1">
      <alignment vertical="center"/>
    </xf>
    <xf numFmtId="164" fontId="22" fillId="0" borderId="0" xfId="0" applyFont="1" applyAlignment="1">
      <alignment vertical="center"/>
    </xf>
    <xf numFmtId="166" fontId="19" fillId="0" borderId="20" xfId="0" applyNumberFormat="1" applyFont="1" applyBorder="1" applyAlignment="1">
      <alignment horizontal="center" vertical="center"/>
    </xf>
    <xf numFmtId="166" fontId="19" fillId="0" borderId="20" xfId="0" applyNumberFormat="1" applyFont="1" applyBorder="1" applyAlignment="1">
      <alignment horizontal="center" vertical="center" wrapText="1"/>
    </xf>
    <xf numFmtId="166" fontId="18" fillId="0" borderId="0" xfId="0" applyNumberFormat="1" applyFont="1" applyAlignment="1">
      <alignment vertical="center"/>
    </xf>
    <xf numFmtId="164" fontId="20" fillId="0" borderId="23" xfId="0" applyFont="1" applyFill="1" applyBorder="1" applyAlignment="1">
      <alignment horizontal="center" vertical="center" wrapText="1"/>
    </xf>
    <xf numFmtId="164" fontId="20" fillId="0" borderId="14" xfId="0" applyFont="1" applyFill="1" applyBorder="1" applyAlignment="1">
      <alignment vertical="center" wrapText="1"/>
    </xf>
    <xf numFmtId="165" fontId="19" fillId="0" borderId="14" xfId="0" applyNumberFormat="1" applyFont="1" applyFill="1" applyBorder="1" applyAlignment="1">
      <alignment horizontal="center" vertical="center"/>
    </xf>
    <xf numFmtId="164" fontId="26" fillId="0" borderId="0" xfId="0" applyFont="1" applyAlignment="1">
      <alignment horizontal="center"/>
    </xf>
    <xf numFmtId="164" fontId="26" fillId="0" borderId="0" xfId="0" applyFont="1" applyBorder="1" applyAlignment="1">
      <alignment horizontal="left" vertical="center" wrapText="1"/>
    </xf>
    <xf numFmtId="164" fontId="26" fillId="0" borderId="0" xfId="0" applyFont="1" applyAlignment="1">
      <alignment/>
    </xf>
    <xf numFmtId="164" fontId="26" fillId="0" borderId="0" xfId="0" applyFont="1" applyBorder="1" applyAlignment="1">
      <alignment horizontal="center" vertical="center" wrapText="1"/>
    </xf>
    <xf numFmtId="166" fontId="18" fillId="0" borderId="0" xfId="0" applyNumberFormat="1" applyFont="1" applyFill="1" applyAlignment="1">
      <alignment vertical="center"/>
    </xf>
    <xf numFmtId="164" fontId="20" fillId="0" borderId="0" xfId="0" applyFont="1" applyAlignment="1">
      <alignment horizontal="right"/>
    </xf>
    <xf numFmtId="164" fontId="20" fillId="0" borderId="26" xfId="0" applyFont="1" applyFill="1" applyBorder="1" applyAlignment="1">
      <alignment horizontal="center" vertical="center" wrapText="1"/>
    </xf>
    <xf numFmtId="164" fontId="20" fillId="0" borderId="27" xfId="0" applyFont="1" applyFill="1" applyBorder="1" applyAlignment="1">
      <alignment horizontal="center" vertical="center" wrapText="1"/>
    </xf>
    <xf numFmtId="164" fontId="19" fillId="0" borderId="16" xfId="0" applyFont="1" applyBorder="1" applyAlignment="1">
      <alignment horizontal="center" vertical="center" wrapText="1"/>
    </xf>
    <xf numFmtId="164" fontId="27" fillId="0" borderId="16" xfId="0" applyFont="1" applyBorder="1" applyAlignment="1">
      <alignment horizontal="left" vertical="center" wrapText="1"/>
    </xf>
    <xf numFmtId="164" fontId="28" fillId="0" borderId="17" xfId="0" applyFont="1" applyBorder="1" applyAlignment="1">
      <alignment horizontal="center" vertical="center" wrapText="1"/>
    </xf>
    <xf numFmtId="164" fontId="19" fillId="0" borderId="20" xfId="0" applyFont="1" applyFill="1" applyBorder="1" applyAlignment="1">
      <alignment/>
    </xf>
    <xf numFmtId="166" fontId="20" fillId="0" borderId="17" xfId="0" applyNumberFormat="1" applyFont="1" applyBorder="1" applyAlignment="1">
      <alignment horizontal="right" vertical="center" wrapText="1"/>
    </xf>
    <xf numFmtId="166" fontId="20" fillId="0" borderId="18" xfId="0" applyNumberFormat="1" applyFont="1" applyBorder="1" applyAlignment="1">
      <alignment horizontal="center" vertical="center" wrapText="1"/>
    </xf>
    <xf numFmtId="164" fontId="27" fillId="20" borderId="19" xfId="0" applyFont="1" applyFill="1" applyBorder="1" applyAlignment="1">
      <alignment horizontal="left" vertical="center" wrapText="1"/>
    </xf>
    <xf numFmtId="164" fontId="28" fillId="20" borderId="20" xfId="0" applyFont="1" applyFill="1" applyBorder="1" applyAlignment="1">
      <alignment horizontal="center" vertical="center" wrapText="1"/>
    </xf>
    <xf numFmtId="166" fontId="20" fillId="20" borderId="17" xfId="0" applyNumberFormat="1" applyFont="1" applyFill="1" applyBorder="1" applyAlignment="1">
      <alignment horizontal="center" vertical="center" wrapText="1"/>
    </xf>
    <xf numFmtId="164" fontId="19" fillId="0" borderId="19" xfId="0" applyFont="1" applyBorder="1" applyAlignment="1">
      <alignment horizontal="center" vertical="center" wrapText="1"/>
    </xf>
    <xf numFmtId="164" fontId="28" fillId="0" borderId="19" xfId="0" applyFont="1" applyBorder="1" applyAlignment="1">
      <alignment horizontal="left" vertical="center" wrapText="1"/>
    </xf>
    <xf numFmtId="164" fontId="28" fillId="0" borderId="20" xfId="0" applyFont="1" applyBorder="1" applyAlignment="1">
      <alignment horizontal="center" vertical="center" wrapText="1"/>
    </xf>
    <xf numFmtId="166" fontId="18" fillId="0" borderId="0" xfId="0" applyNumberFormat="1" applyFont="1" applyAlignment="1">
      <alignment/>
    </xf>
    <xf numFmtId="166" fontId="29" fillId="20" borderId="20" xfId="0" applyNumberFormat="1" applyFont="1" applyFill="1" applyBorder="1" applyAlignment="1">
      <alignment horizontal="center" vertical="center"/>
    </xf>
    <xf numFmtId="164" fontId="27" fillId="0" borderId="19" xfId="0" applyFont="1" applyBorder="1" applyAlignment="1">
      <alignment horizontal="left" vertical="center" wrapText="1"/>
    </xf>
    <xf numFmtId="166" fontId="20" fillId="0" borderId="28" xfId="0" applyNumberFormat="1" applyFont="1" applyBorder="1" applyAlignment="1">
      <alignment horizontal="center" vertical="center" wrapText="1"/>
    </xf>
    <xf numFmtId="166" fontId="20" fillId="20" borderId="28" xfId="0" applyNumberFormat="1" applyFont="1" applyFill="1" applyBorder="1" applyAlignment="1">
      <alignment horizontal="center" vertical="center" wrapText="1"/>
    </xf>
    <xf numFmtId="164" fontId="19" fillId="20" borderId="29" xfId="0" applyFont="1" applyFill="1" applyBorder="1" applyAlignment="1">
      <alignment horizontal="center" vertical="center" wrapText="1"/>
    </xf>
    <xf numFmtId="164" fontId="19" fillId="20" borderId="23" xfId="0" applyFont="1" applyFill="1" applyBorder="1" applyAlignment="1">
      <alignment horizontal="center" vertical="center" wrapText="1"/>
    </xf>
    <xf numFmtId="164" fontId="27" fillId="20" borderId="23" xfId="0" applyFont="1" applyFill="1" applyBorder="1" applyAlignment="1">
      <alignment horizontal="left" vertical="center" wrapText="1"/>
    </xf>
    <xf numFmtId="164" fontId="28" fillId="20" borderId="14" xfId="0" applyFont="1" applyFill="1" applyBorder="1" applyAlignment="1">
      <alignment horizontal="center" vertical="center" wrapText="1"/>
    </xf>
    <xf numFmtId="166" fontId="19" fillId="20" borderId="14" xfId="0" applyNumberFormat="1" applyFont="1" applyFill="1" applyBorder="1" applyAlignment="1">
      <alignment horizontal="center" vertical="center"/>
    </xf>
    <xf numFmtId="164" fontId="28" fillId="0" borderId="0" xfId="0" applyFont="1" applyFill="1" applyBorder="1" applyAlignment="1">
      <alignment horizontal="left" vertical="center" wrapText="1"/>
    </xf>
    <xf numFmtId="164" fontId="19" fillId="0" borderId="0" xfId="0" applyFont="1" applyBorder="1" applyAlignment="1">
      <alignment horizontal="center"/>
    </xf>
    <xf numFmtId="164" fontId="19" fillId="0" borderId="0" xfId="0" applyFont="1" applyAlignment="1">
      <alignment horizontal="center"/>
    </xf>
    <xf numFmtId="166" fontId="19" fillId="0" borderId="0" xfId="0" applyNumberFormat="1" applyFont="1" applyAlignment="1">
      <alignment horizontal="right"/>
    </xf>
    <xf numFmtId="166" fontId="20" fillId="0" borderId="0" xfId="0" applyNumberFormat="1" applyFont="1" applyAlignment="1">
      <alignment horizontal="right"/>
    </xf>
    <xf numFmtId="164" fontId="20" fillId="0" borderId="10" xfId="56" applyFont="1" applyBorder="1" applyAlignment="1">
      <alignment horizontal="center" vertical="center" wrapText="1"/>
      <protection/>
    </xf>
    <xf numFmtId="164" fontId="20" fillId="0" borderId="11" xfId="56" applyFont="1" applyBorder="1" applyAlignment="1">
      <alignment horizontal="center" vertical="center" wrapText="1"/>
      <protection/>
    </xf>
    <xf numFmtId="164" fontId="20" fillId="0" borderId="30" xfId="0" applyFont="1" applyFill="1" applyBorder="1" applyAlignment="1">
      <alignment horizontal="center" vertical="center" wrapText="1"/>
    </xf>
    <xf numFmtId="164" fontId="20" fillId="0" borderId="31" xfId="0" applyFont="1" applyFill="1" applyBorder="1" applyAlignment="1">
      <alignment horizontal="center" vertical="center" wrapText="1"/>
    </xf>
    <xf numFmtId="164" fontId="19" fillId="0" borderId="0" xfId="0" applyFont="1" applyBorder="1" applyAlignment="1">
      <alignment horizontal="center" vertical="center"/>
    </xf>
    <xf numFmtId="164" fontId="19" fillId="0" borderId="0" xfId="0" applyFont="1" applyBorder="1" applyAlignment="1">
      <alignment horizontal="center" vertical="center" wrapText="1"/>
    </xf>
    <xf numFmtId="164" fontId="19" fillId="0" borderId="0" xfId="0" applyFont="1" applyBorder="1" applyAlignment="1">
      <alignment/>
    </xf>
    <xf numFmtId="164" fontId="20" fillId="0" borderId="32" xfId="0" applyFont="1" applyFill="1" applyBorder="1" applyAlignment="1">
      <alignment horizontal="center" vertical="center" wrapText="1"/>
    </xf>
    <xf numFmtId="165" fontId="19" fillId="24" borderId="16" xfId="56" applyNumberFormat="1" applyFont="1" applyFill="1" applyBorder="1" applyAlignment="1">
      <alignment horizontal="center" vertical="center"/>
      <protection/>
    </xf>
    <xf numFmtId="164" fontId="19" fillId="24" borderId="17" xfId="56" applyFont="1" applyFill="1" applyBorder="1" applyAlignment="1">
      <alignment horizontal="left" vertical="center" wrapText="1"/>
      <protection/>
    </xf>
    <xf numFmtId="166" fontId="19" fillId="0" borderId="17" xfId="0" applyNumberFormat="1" applyFont="1" applyFill="1" applyBorder="1" applyAlignment="1">
      <alignment horizontal="center" vertical="center" wrapText="1"/>
    </xf>
    <xf numFmtId="166" fontId="19" fillId="0" borderId="18" xfId="0" applyNumberFormat="1" applyFont="1" applyBorder="1" applyAlignment="1">
      <alignment horizontal="center" vertical="center" wrapText="1"/>
    </xf>
    <xf numFmtId="165" fontId="19" fillId="24" borderId="19" xfId="56" applyNumberFormat="1" applyFont="1" applyFill="1" applyBorder="1" applyAlignment="1">
      <alignment horizontal="center" vertical="center"/>
      <protection/>
    </xf>
    <xf numFmtId="164" fontId="19" fillId="24" borderId="20" xfId="56" applyFont="1" applyFill="1" applyBorder="1" applyAlignment="1">
      <alignment horizontal="left" vertical="center" wrapText="1"/>
      <protection/>
    </xf>
    <xf numFmtId="165" fontId="19" fillId="24" borderId="20" xfId="56" applyNumberFormat="1" applyFont="1" applyFill="1" applyBorder="1" applyAlignment="1">
      <alignment horizontal="left" vertical="center" wrapText="1"/>
      <protection/>
    </xf>
    <xf numFmtId="164" fontId="19" fillId="24" borderId="20" xfId="56" applyFont="1" applyFill="1" applyBorder="1" applyAlignment="1">
      <alignment horizontal="left" vertical="center"/>
      <protection/>
    </xf>
    <xf numFmtId="166" fontId="19" fillId="24" borderId="20" xfId="0" applyNumberFormat="1" applyFont="1" applyFill="1" applyBorder="1" applyAlignment="1">
      <alignment horizontal="center" vertical="center" wrapText="1"/>
    </xf>
    <xf numFmtId="164" fontId="19" fillId="0" borderId="0" xfId="0" applyFont="1" applyBorder="1" applyAlignment="1">
      <alignment vertical="center"/>
    </xf>
    <xf numFmtId="166" fontId="19" fillId="0" borderId="21" xfId="0" applyNumberFormat="1" applyFont="1" applyBorder="1" applyAlignment="1">
      <alignment horizontal="center" vertical="center" wrapText="1"/>
    </xf>
    <xf numFmtId="165" fontId="18" fillId="24" borderId="19" xfId="56" applyNumberFormat="1" applyFont="1" applyFill="1" applyBorder="1" applyAlignment="1">
      <alignment horizontal="center" vertical="center"/>
      <protection/>
    </xf>
    <xf numFmtId="164" fontId="18" fillId="24" borderId="20" xfId="56" applyFont="1" applyFill="1" applyBorder="1" applyAlignment="1">
      <alignment horizontal="left" vertical="center" wrapText="1"/>
      <protection/>
    </xf>
    <xf numFmtId="165" fontId="18" fillId="24" borderId="23" xfId="56" applyNumberFormat="1" applyFont="1" applyFill="1" applyBorder="1" applyAlignment="1">
      <alignment horizontal="center" vertical="center"/>
      <protection/>
    </xf>
    <xf numFmtId="164" fontId="18" fillId="24" borderId="14" xfId="56" applyFont="1" applyFill="1" applyBorder="1" applyAlignment="1">
      <alignment horizontal="left" vertical="center" wrapText="1"/>
      <protection/>
    </xf>
    <xf numFmtId="166" fontId="19" fillId="0" borderId="14" xfId="0" applyNumberFormat="1" applyFont="1" applyFill="1" applyBorder="1" applyAlignment="1">
      <alignment horizontal="center" vertical="center" wrapText="1"/>
    </xf>
    <xf numFmtId="166" fontId="19" fillId="0" borderId="32" xfId="0" applyNumberFormat="1" applyFont="1" applyBorder="1" applyAlignment="1">
      <alignment horizontal="center" vertical="center" wrapText="1"/>
    </xf>
    <xf numFmtId="164" fontId="19" fillId="0" borderId="0" xfId="0" applyFont="1" applyBorder="1" applyAlignment="1">
      <alignment horizontal="left" vertical="center" wrapText="1"/>
    </xf>
    <xf numFmtId="166" fontId="19" fillId="0" borderId="0" xfId="0" applyNumberFormat="1" applyFont="1" applyBorder="1" applyAlignment="1">
      <alignment horizontal="right" vertical="center" wrapText="1"/>
    </xf>
    <xf numFmtId="166" fontId="19" fillId="0" borderId="0" xfId="0" applyNumberFormat="1" applyFont="1" applyBorder="1" applyAlignment="1">
      <alignment horizontal="center" vertical="center" wrapText="1"/>
    </xf>
    <xf numFmtId="164" fontId="19" fillId="0" borderId="0" xfId="0" applyFont="1" applyFill="1" applyBorder="1" applyAlignment="1">
      <alignment horizontal="left" vertical="center" wrapText="1"/>
    </xf>
    <xf numFmtId="164" fontId="20" fillId="0" borderId="0" xfId="0" applyFont="1" applyBorder="1" applyAlignment="1">
      <alignment/>
    </xf>
    <xf numFmtId="164" fontId="30" fillId="0" borderId="0" xfId="0" applyFont="1" applyBorder="1" applyAlignment="1">
      <alignment horizontal="center"/>
    </xf>
    <xf numFmtId="164" fontId="30" fillId="0" borderId="0" xfId="0" applyFont="1" applyBorder="1" applyAlignment="1">
      <alignment/>
    </xf>
    <xf numFmtId="164" fontId="31" fillId="0" borderId="0" xfId="0" applyFont="1" applyFill="1" applyBorder="1" applyAlignment="1">
      <alignment vertical="center" wrapText="1"/>
    </xf>
    <xf numFmtId="164" fontId="31" fillId="0" borderId="0" xfId="0" applyFont="1" applyFill="1" applyBorder="1" applyAlignment="1">
      <alignment horizontal="center" vertical="center" wrapText="1"/>
    </xf>
    <xf numFmtId="164" fontId="30" fillId="0" borderId="33" xfId="0" applyFont="1" applyBorder="1" applyAlignment="1">
      <alignment horizontal="center" vertical="center" wrapText="1"/>
    </xf>
    <xf numFmtId="164" fontId="20" fillId="0" borderId="34" xfId="56" applyFont="1" applyBorder="1" applyAlignment="1">
      <alignment horizontal="center" vertical="center" wrapText="1"/>
      <protection/>
    </xf>
    <xf numFmtId="164" fontId="30" fillId="0" borderId="34" xfId="0" applyFont="1" applyFill="1" applyBorder="1" applyAlignment="1">
      <alignment horizontal="center" vertical="center" wrapText="1"/>
    </xf>
    <xf numFmtId="164" fontId="30" fillId="0" borderId="30" xfId="0" applyFont="1" applyFill="1" applyBorder="1" applyAlignment="1">
      <alignment horizontal="center" vertical="center" wrapText="1"/>
    </xf>
    <xf numFmtId="164" fontId="30" fillId="0" borderId="0" xfId="0" applyFont="1" applyFill="1" applyBorder="1" applyAlignment="1">
      <alignment horizontal="center" vertical="center" wrapText="1"/>
    </xf>
    <xf numFmtId="164" fontId="26" fillId="0" borderId="0" xfId="0" applyFont="1" applyBorder="1" applyAlignment="1">
      <alignment horizontal="center" vertical="center"/>
    </xf>
    <xf numFmtId="165" fontId="26" fillId="0" borderId="19" xfId="0" applyNumberFormat="1" applyFont="1" applyBorder="1" applyAlignment="1">
      <alignment horizontal="center" vertical="center"/>
    </xf>
    <xf numFmtId="164" fontId="20" fillId="0" borderId="20" xfId="0" applyFont="1" applyBorder="1" applyAlignment="1">
      <alignment horizontal="left" vertical="center"/>
    </xf>
    <xf numFmtId="164" fontId="26" fillId="0" borderId="20" xfId="0" applyFont="1" applyBorder="1" applyAlignment="1">
      <alignment horizontal="center"/>
    </xf>
    <xf numFmtId="164" fontId="26" fillId="0" borderId="21" xfId="0" applyFont="1" applyBorder="1" applyAlignment="1">
      <alignment horizontal="center"/>
    </xf>
    <xf numFmtId="164" fontId="26" fillId="0" borderId="0" xfId="0" applyFont="1" applyBorder="1" applyAlignment="1">
      <alignment/>
    </xf>
    <xf numFmtId="164" fontId="19" fillId="0" borderId="20" xfId="0" applyFont="1" applyBorder="1" applyAlignment="1">
      <alignment horizontal="left" vertical="center"/>
    </xf>
    <xf numFmtId="164" fontId="26" fillId="0" borderId="19" xfId="0" applyFont="1" applyBorder="1" applyAlignment="1">
      <alignment horizontal="center" vertical="center" wrapText="1"/>
    </xf>
    <xf numFmtId="164" fontId="19" fillId="0" borderId="20" xfId="0" applyFont="1" applyBorder="1" applyAlignment="1">
      <alignment horizontal="left" vertical="center" wrapText="1"/>
    </xf>
    <xf numFmtId="164" fontId="30" fillId="0" borderId="0" xfId="0" applyFont="1" applyAlignment="1">
      <alignment/>
    </xf>
    <xf numFmtId="165" fontId="30" fillId="0" borderId="23" xfId="0" applyNumberFormat="1" applyFont="1" applyBorder="1" applyAlignment="1">
      <alignment horizontal="center" vertical="center"/>
    </xf>
    <xf numFmtId="164" fontId="30" fillId="0" borderId="14" xfId="0" applyFont="1" applyBorder="1" applyAlignment="1">
      <alignment horizontal="left" vertical="center"/>
    </xf>
    <xf numFmtId="164" fontId="30" fillId="0" borderId="14" xfId="0" applyFont="1" applyBorder="1" applyAlignment="1">
      <alignment horizontal="center"/>
    </xf>
    <xf numFmtId="164" fontId="30" fillId="0" borderId="32" xfId="0" applyFont="1" applyBorder="1" applyAlignment="1">
      <alignment horizontal="center"/>
    </xf>
    <xf numFmtId="164" fontId="30" fillId="0" borderId="0" xfId="0" applyFont="1" applyBorder="1" applyAlignment="1">
      <alignment/>
    </xf>
    <xf numFmtId="165" fontId="26" fillId="0" borderId="0" xfId="0" applyNumberFormat="1" applyFont="1" applyBorder="1" applyAlignment="1">
      <alignment horizontal="center" vertical="center"/>
    </xf>
    <xf numFmtId="164" fontId="26" fillId="0" borderId="0" xfId="0" applyFont="1" applyBorder="1" applyAlignment="1">
      <alignment horizontal="left" vertical="center"/>
    </xf>
    <xf numFmtId="169" fontId="26" fillId="0" borderId="0" xfId="0" applyNumberFormat="1" applyFont="1" applyAlignment="1">
      <alignment horizontal="left"/>
    </xf>
    <xf numFmtId="164" fontId="26" fillId="0" borderId="0" xfId="0" applyFont="1" applyBorder="1" applyAlignment="1">
      <alignment horizontal="center"/>
    </xf>
    <xf numFmtId="164" fontId="19" fillId="0" borderId="0" xfId="0" applyFont="1" applyBorder="1" applyAlignment="1">
      <alignment horizontal="justify"/>
    </xf>
    <xf numFmtId="164" fontId="32" fillId="0" borderId="0" xfId="0" applyFont="1" applyBorder="1" applyAlignment="1">
      <alignment horizontal="center"/>
    </xf>
    <xf numFmtId="164" fontId="20" fillId="0" borderId="0" xfId="0" applyFont="1" applyAlignment="1">
      <alignment horizontal="center"/>
    </xf>
    <xf numFmtId="164" fontId="20" fillId="0" borderId="0" xfId="0" applyFont="1" applyBorder="1" applyAlignment="1">
      <alignment/>
    </xf>
    <xf numFmtId="164" fontId="19" fillId="0" borderId="33" xfId="0" applyFont="1" applyBorder="1" applyAlignment="1">
      <alignment horizontal="center" vertical="center"/>
    </xf>
    <xf numFmtId="164" fontId="20" fillId="0" borderId="34" xfId="0" applyFont="1" applyBorder="1" applyAlignment="1">
      <alignment horizontal="center" vertical="center" wrapText="1"/>
    </xf>
    <xf numFmtId="164" fontId="19" fillId="0" borderId="34" xfId="0" applyFont="1" applyBorder="1" applyAlignment="1">
      <alignment horizontal="center" vertical="center" wrapText="1"/>
    </xf>
    <xf numFmtId="164" fontId="19" fillId="0" borderId="30" xfId="0" applyFont="1" applyBorder="1" applyAlignment="1">
      <alignment horizontal="center" vertical="center" wrapText="1"/>
    </xf>
    <xf numFmtId="164" fontId="19" fillId="0" borderId="0" xfId="0" applyFont="1" applyBorder="1" applyAlignment="1">
      <alignment horizontal="left"/>
    </xf>
    <xf numFmtId="164" fontId="19" fillId="0" borderId="20" xfId="0" applyFont="1" applyBorder="1" applyAlignment="1">
      <alignment horizontal="center" vertical="center" wrapText="1"/>
    </xf>
    <xf numFmtId="164" fontId="19" fillId="0" borderId="21" xfId="0" applyFont="1" applyBorder="1" applyAlignment="1">
      <alignment horizontal="center" vertical="top" wrapText="1"/>
    </xf>
    <xf numFmtId="164" fontId="19" fillId="0" borderId="16" xfId="0" applyFont="1" applyBorder="1" applyAlignment="1">
      <alignment horizontal="center" vertical="center"/>
    </xf>
    <xf numFmtId="164" fontId="33" fillId="0" borderId="20" xfId="0" applyFont="1" applyBorder="1" applyAlignment="1">
      <alignment horizontal="center"/>
    </xf>
    <xf numFmtId="164" fontId="19" fillId="0" borderId="20" xfId="0" applyFont="1" applyBorder="1" applyAlignment="1">
      <alignment horizontal="center" wrapText="1"/>
    </xf>
    <xf numFmtId="165" fontId="19" fillId="0" borderId="19" xfId="0" applyNumberFormat="1" applyFont="1" applyBorder="1" applyAlignment="1">
      <alignment horizontal="center" vertical="center"/>
    </xf>
    <xf numFmtId="164" fontId="0" fillId="0" borderId="20" xfId="0" applyFont="1" applyBorder="1" applyAlignment="1">
      <alignment horizontal="left"/>
    </xf>
    <xf numFmtId="170" fontId="0" fillId="0" borderId="20" xfId="0" applyNumberFormat="1" applyFont="1" applyFill="1" applyBorder="1" applyAlignment="1">
      <alignment horizontal="center" vertical="center"/>
    </xf>
    <xf numFmtId="164" fontId="0" fillId="0" borderId="20" xfId="0" applyFont="1" applyFill="1" applyBorder="1" applyAlignment="1">
      <alignment horizontal="left"/>
    </xf>
    <xf numFmtId="164" fontId="0" fillId="0" borderId="20" xfId="0" applyFont="1" applyBorder="1" applyAlignment="1">
      <alignment/>
    </xf>
    <xf numFmtId="164" fontId="19" fillId="0" borderId="0" xfId="0" applyFont="1" applyAlignment="1">
      <alignment/>
    </xf>
    <xf numFmtId="164" fontId="19" fillId="0" borderId="0" xfId="0" applyFont="1" applyAlignment="1">
      <alignment horizontal="left"/>
    </xf>
    <xf numFmtId="164" fontId="32" fillId="0" borderId="0" xfId="0" applyFont="1" applyBorder="1" applyAlignment="1">
      <alignment horizontal="center" wrapText="1"/>
    </xf>
    <xf numFmtId="164" fontId="20" fillId="0" borderId="0" xfId="0" applyFont="1" applyAlignment="1">
      <alignment/>
    </xf>
    <xf numFmtId="170" fontId="20" fillId="0" borderId="35" xfId="0" applyNumberFormat="1" applyFont="1" applyBorder="1" applyAlignment="1">
      <alignment horizontal="center" vertical="center" wrapText="1"/>
    </xf>
    <xf numFmtId="170" fontId="26" fillId="0" borderId="0" xfId="0" applyNumberFormat="1" applyFont="1" applyAlignment="1">
      <alignment horizontal="center" vertical="center" wrapText="1"/>
    </xf>
    <xf numFmtId="164" fontId="20" fillId="0" borderId="19" xfId="0" applyFont="1" applyBorder="1" applyAlignment="1">
      <alignment vertical="center" wrapText="1"/>
    </xf>
    <xf numFmtId="164" fontId="19" fillId="0" borderId="21" xfId="0" applyFont="1" applyBorder="1" applyAlignment="1">
      <alignment horizontal="center" wrapText="1"/>
    </xf>
    <xf numFmtId="164" fontId="20" fillId="0" borderId="19" xfId="0" applyFont="1" applyBorder="1" applyAlignment="1">
      <alignment horizontal="center" vertical="center" wrapText="1"/>
    </xf>
    <xf numFmtId="164" fontId="19" fillId="0" borderId="19" xfId="0" applyFont="1" applyBorder="1" applyAlignment="1">
      <alignment horizontal="left" vertical="center"/>
    </xf>
    <xf numFmtId="166" fontId="19" fillId="0" borderId="20" xfId="0" applyNumberFormat="1" applyFont="1" applyBorder="1" applyAlignment="1">
      <alignment horizontal="left" vertical="center" wrapText="1"/>
    </xf>
    <xf numFmtId="166" fontId="19" fillId="0" borderId="20" xfId="0" applyNumberFormat="1" applyFont="1" applyBorder="1" applyAlignment="1">
      <alignment/>
    </xf>
    <xf numFmtId="164" fontId="20" fillId="0" borderId="21" xfId="0" applyFont="1" applyBorder="1" applyAlignment="1">
      <alignment wrapText="1"/>
    </xf>
    <xf numFmtId="164" fontId="19" fillId="0" borderId="19" xfId="0" applyFont="1" applyBorder="1" applyAlignment="1">
      <alignment horizontal="left" wrapText="1"/>
    </xf>
    <xf numFmtId="164" fontId="19" fillId="0" borderId="23" xfId="0" applyFont="1" applyBorder="1" applyAlignment="1">
      <alignment horizontal="left" wrapText="1"/>
    </xf>
    <xf numFmtId="166" fontId="19" fillId="0" borderId="14" xfId="0" applyNumberFormat="1" applyFont="1" applyBorder="1" applyAlignment="1">
      <alignment horizontal="left" vertical="center" wrapText="1"/>
    </xf>
    <xf numFmtId="166" fontId="19" fillId="0" borderId="14" xfId="0" applyNumberFormat="1" applyFont="1" applyBorder="1" applyAlignment="1">
      <alignment horizontal="center" vertical="center" wrapText="1"/>
    </xf>
    <xf numFmtId="166" fontId="19" fillId="0" borderId="14" xfId="0" applyNumberFormat="1" applyFont="1" applyBorder="1" applyAlignment="1">
      <alignment/>
    </xf>
    <xf numFmtId="164" fontId="19" fillId="0" borderId="32" xfId="0" applyFont="1" applyBorder="1" applyAlignment="1">
      <alignment/>
    </xf>
    <xf numFmtId="165" fontId="19" fillId="0" borderId="0" xfId="0" applyNumberFormat="1" applyFont="1" applyBorder="1" applyAlignment="1">
      <alignment horizontal="center" vertical="center"/>
    </xf>
    <xf numFmtId="165" fontId="19" fillId="0" borderId="0" xfId="0" applyNumberFormat="1" applyFont="1" applyBorder="1" applyAlignment="1">
      <alignment horizontal="center" vertical="center" textRotation="90" wrapText="1"/>
    </xf>
    <xf numFmtId="164" fontId="19" fillId="0" borderId="0" xfId="0" applyFont="1" applyBorder="1" applyAlignment="1">
      <alignment vertical="center" wrapText="1"/>
    </xf>
    <xf numFmtId="164" fontId="19" fillId="0" borderId="24" xfId="0" applyFont="1" applyBorder="1" applyAlignment="1">
      <alignment horizontal="right"/>
    </xf>
    <xf numFmtId="164" fontId="20" fillId="0" borderId="36" xfId="0" applyFont="1" applyFill="1" applyBorder="1" applyAlignment="1">
      <alignment horizontal="center" vertical="center" wrapText="1"/>
    </xf>
    <xf numFmtId="164" fontId="20" fillId="0" borderId="0" xfId="0" applyFont="1" applyFill="1" applyBorder="1" applyAlignment="1">
      <alignment vertical="center" wrapText="1"/>
    </xf>
    <xf numFmtId="164" fontId="19" fillId="0" borderId="19" xfId="0" applyFont="1" applyBorder="1" applyAlignment="1">
      <alignment horizontal="center" vertical="center"/>
    </xf>
    <xf numFmtId="164" fontId="19" fillId="0" borderId="21" xfId="0" applyFont="1" applyBorder="1" applyAlignment="1">
      <alignment horizontal="center" vertical="center" wrapText="1"/>
    </xf>
    <xf numFmtId="166" fontId="19" fillId="0" borderId="21" xfId="0" applyNumberFormat="1" applyFont="1" applyFill="1" applyBorder="1" applyAlignment="1">
      <alignment horizontal="center" vertical="center" wrapText="1"/>
    </xf>
    <xf numFmtId="164" fontId="19" fillId="0" borderId="37" xfId="0" applyFont="1" applyBorder="1" applyAlignment="1">
      <alignment horizontal="left" wrapText="1"/>
    </xf>
    <xf numFmtId="166" fontId="19" fillId="0" borderId="27" xfId="0" applyNumberFormat="1" applyFont="1" applyBorder="1" applyAlignment="1">
      <alignment/>
    </xf>
    <xf numFmtId="166" fontId="19" fillId="0" borderId="21" xfId="0" applyNumberFormat="1" applyFont="1" applyBorder="1" applyAlignment="1">
      <alignment/>
    </xf>
    <xf numFmtId="166" fontId="19" fillId="0" borderId="38" xfId="0" applyNumberFormat="1" applyFont="1" applyBorder="1" applyAlignment="1">
      <alignment/>
    </xf>
    <xf numFmtId="166" fontId="19" fillId="0" borderId="39" xfId="0" applyNumberFormat="1" applyFont="1" applyBorder="1" applyAlignment="1">
      <alignment/>
    </xf>
    <xf numFmtId="166" fontId="19" fillId="0" borderId="32" xfId="0" applyNumberFormat="1" applyFont="1" applyBorder="1" applyAlignment="1">
      <alignment/>
    </xf>
    <xf numFmtId="164" fontId="19" fillId="0" borderId="21" xfId="0" applyFont="1" applyBorder="1" applyAlignment="1">
      <alignment/>
    </xf>
    <xf numFmtId="164" fontId="19" fillId="0" borderId="40" xfId="0" applyFont="1" applyBorder="1" applyAlignment="1">
      <alignment/>
    </xf>
    <xf numFmtId="164" fontId="19" fillId="0" borderId="41" xfId="0" applyFont="1" applyBorder="1" applyAlignment="1">
      <alignment horizontal="left" wrapText="1"/>
    </xf>
    <xf numFmtId="166" fontId="19" fillId="0" borderId="42" xfId="0" applyNumberFormat="1" applyFont="1" applyBorder="1" applyAlignment="1">
      <alignment/>
    </xf>
    <xf numFmtId="164" fontId="19" fillId="0" borderId="0" xfId="0" applyFont="1" applyBorder="1" applyAlignment="1">
      <alignment horizontal="left" wrapText="1"/>
    </xf>
    <xf numFmtId="164" fontId="20" fillId="0" borderId="0" xfId="0" applyFont="1" applyBorder="1" applyAlignment="1">
      <alignment horizontal="right"/>
    </xf>
    <xf numFmtId="164" fontId="19" fillId="0" borderId="0" xfId="0" applyFont="1" applyBorder="1" applyAlignment="1">
      <alignment/>
    </xf>
    <xf numFmtId="164" fontId="34" fillId="0" borderId="0" xfId="0" applyFont="1" applyBorder="1" applyAlignment="1">
      <alignment horizontal="center"/>
    </xf>
    <xf numFmtId="164" fontId="19" fillId="0" borderId="0" xfId="0" applyFont="1" applyBorder="1" applyAlignment="1">
      <alignment horizontal="right"/>
    </xf>
    <xf numFmtId="164" fontId="19" fillId="0" borderId="10" xfId="0" applyFont="1" applyBorder="1" applyAlignment="1">
      <alignment horizontal="center" vertical="center" wrapText="1"/>
    </xf>
    <xf numFmtId="164" fontId="19" fillId="0" borderId="25" xfId="0" applyFont="1" applyBorder="1" applyAlignment="1">
      <alignment horizontal="center" vertical="center" wrapText="1"/>
    </xf>
    <xf numFmtId="164" fontId="19" fillId="0" borderId="11" xfId="0" applyFont="1" applyFill="1" applyBorder="1" applyAlignment="1">
      <alignment horizontal="center" vertical="center" wrapText="1"/>
    </xf>
    <xf numFmtId="164" fontId="19" fillId="0" borderId="34" xfId="0" applyFont="1" applyFill="1" applyBorder="1" applyAlignment="1">
      <alignment horizontal="center" vertical="center" wrapText="1"/>
    </xf>
    <xf numFmtId="164" fontId="19" fillId="0" borderId="13" xfId="0" applyFont="1" applyFill="1" applyBorder="1" applyAlignment="1">
      <alignment horizontal="center" vertical="center" wrapText="1"/>
    </xf>
    <xf numFmtId="164" fontId="19" fillId="0" borderId="15" xfId="0" applyFont="1" applyFill="1" applyBorder="1" applyAlignment="1">
      <alignment horizontal="center" vertical="center" wrapText="1"/>
    </xf>
    <xf numFmtId="165" fontId="19" fillId="0" borderId="33" xfId="0" applyNumberFormat="1" applyFont="1" applyBorder="1" applyAlignment="1">
      <alignment horizontal="center" vertical="center"/>
    </xf>
    <xf numFmtId="164" fontId="19" fillId="0" borderId="34" xfId="0" applyFont="1" applyBorder="1" applyAlignment="1">
      <alignment horizontal="left" vertical="center" wrapText="1"/>
    </xf>
    <xf numFmtId="164" fontId="19" fillId="0" borderId="34" xfId="0" applyFont="1" applyFill="1" applyBorder="1" applyAlignment="1">
      <alignment horizontal="right" vertical="center" wrapText="1"/>
    </xf>
    <xf numFmtId="164" fontId="19" fillId="0" borderId="34" xfId="0" applyFont="1" applyFill="1" applyBorder="1" applyAlignment="1">
      <alignment vertical="center" wrapText="1"/>
    </xf>
    <xf numFmtId="164" fontId="19" fillId="0" borderId="30" xfId="0" applyFont="1" applyBorder="1" applyAlignment="1">
      <alignment vertical="center" wrapText="1"/>
    </xf>
    <xf numFmtId="166" fontId="19" fillId="0" borderId="20" xfId="0" applyNumberFormat="1" applyFont="1" applyFill="1" applyBorder="1" applyAlignment="1">
      <alignment vertical="center" wrapText="1"/>
    </xf>
    <xf numFmtId="166" fontId="19" fillId="0" borderId="21" xfId="0" applyNumberFormat="1" applyFont="1" applyBorder="1" applyAlignment="1">
      <alignment vertical="center" wrapText="1"/>
    </xf>
    <xf numFmtId="165" fontId="19" fillId="0" borderId="23" xfId="0" applyNumberFormat="1" applyFont="1" applyBorder="1" applyAlignment="1">
      <alignment horizontal="center" vertical="center"/>
    </xf>
    <xf numFmtId="164" fontId="19" fillId="0" borderId="14" xfId="0" applyFont="1" applyBorder="1" applyAlignment="1">
      <alignment horizontal="left" vertical="center" wrapText="1"/>
    </xf>
    <xf numFmtId="166" fontId="19" fillId="0" borderId="14" xfId="0" applyNumberFormat="1" applyFont="1" applyFill="1" applyBorder="1" applyAlignment="1">
      <alignment horizontal="right" vertical="center" wrapText="1"/>
    </xf>
    <xf numFmtId="164" fontId="19" fillId="0" borderId="43" xfId="0" applyFont="1" applyBorder="1" applyAlignment="1">
      <alignment/>
    </xf>
    <xf numFmtId="164" fontId="19" fillId="0" borderId="24" xfId="0" applyFont="1" applyBorder="1" applyAlignment="1">
      <alignment/>
    </xf>
    <xf numFmtId="164" fontId="28" fillId="0" borderId="33" xfId="0" applyFont="1" applyBorder="1" applyAlignment="1">
      <alignment horizontal="center" vertical="center" wrapText="1"/>
    </xf>
    <xf numFmtId="164" fontId="19" fillId="0" borderId="36" xfId="0" applyFont="1" applyBorder="1" applyAlignment="1">
      <alignment horizontal="center" vertical="center" wrapText="1"/>
    </xf>
    <xf numFmtId="164" fontId="28" fillId="0" borderId="20" xfId="0" applyFont="1" applyBorder="1" applyAlignment="1">
      <alignment horizontal="center" vertical="center"/>
    </xf>
    <xf numFmtId="164" fontId="28" fillId="0" borderId="21" xfId="0" applyFont="1" applyBorder="1" applyAlignment="1">
      <alignment horizontal="center" vertical="center"/>
    </xf>
    <xf numFmtId="164" fontId="28" fillId="0" borderId="19" xfId="0" applyFont="1" applyBorder="1" applyAlignment="1">
      <alignment horizontal="center" vertical="center"/>
    </xf>
    <xf numFmtId="164" fontId="28" fillId="0" borderId="19" xfId="0" applyFont="1" applyBorder="1" applyAlignment="1">
      <alignment horizontal="center" vertical="center" wrapText="1"/>
    </xf>
    <xf numFmtId="164" fontId="28" fillId="0" borderId="20" xfId="0" applyFont="1" applyBorder="1" applyAlignment="1">
      <alignment/>
    </xf>
    <xf numFmtId="164" fontId="28" fillId="0" borderId="21" xfId="0" applyFont="1" applyBorder="1" applyAlignment="1">
      <alignment/>
    </xf>
    <xf numFmtId="164" fontId="28" fillId="0" borderId="19" xfId="0" applyFont="1" applyBorder="1" applyAlignment="1">
      <alignment/>
    </xf>
    <xf numFmtId="166" fontId="28" fillId="0" borderId="21" xfId="0" applyNumberFormat="1" applyFont="1" applyBorder="1" applyAlignment="1">
      <alignment/>
    </xf>
    <xf numFmtId="164" fontId="28" fillId="0" borderId="23" xfId="0" applyFont="1" applyBorder="1" applyAlignment="1">
      <alignment horizontal="center" vertical="center" wrapText="1"/>
    </xf>
    <xf numFmtId="164" fontId="28" fillId="0" borderId="14" xfId="0" applyFont="1" applyBorder="1" applyAlignment="1">
      <alignment/>
    </xf>
    <xf numFmtId="164" fontId="28" fillId="0" borderId="32" xfId="0" applyFont="1" applyBorder="1" applyAlignment="1">
      <alignment/>
    </xf>
    <xf numFmtId="164" fontId="28" fillId="0" borderId="23" xfId="0" applyFont="1" applyBorder="1" applyAlignment="1">
      <alignment/>
    </xf>
    <xf numFmtId="165" fontId="0" fillId="0" borderId="0" xfId="0" applyNumberFormat="1" applyFont="1" applyAlignment="1">
      <alignment/>
    </xf>
    <xf numFmtId="164" fontId="19" fillId="0" borderId="44" xfId="0" applyFont="1" applyBorder="1" applyAlignment="1">
      <alignment horizontal="center" vertical="center"/>
    </xf>
    <xf numFmtId="164" fontId="19" fillId="0" borderId="10" xfId="0" applyFont="1" applyBorder="1" applyAlignment="1">
      <alignment horizontal="center" vertical="center"/>
    </xf>
    <xf numFmtId="164" fontId="19" fillId="0" borderId="11" xfId="0" applyFont="1" applyBorder="1" applyAlignment="1">
      <alignment horizontal="center" vertical="center" wrapText="1"/>
    </xf>
    <xf numFmtId="164" fontId="19" fillId="0" borderId="13" xfId="0" applyFont="1" applyBorder="1" applyAlignment="1">
      <alignment horizontal="center" vertical="center" wrapText="1"/>
    </xf>
    <xf numFmtId="164" fontId="19" fillId="0" borderId="11" xfId="0" applyFont="1" applyBorder="1" applyAlignment="1">
      <alignment horizontal="center" vertical="center"/>
    </xf>
    <xf numFmtId="164" fontId="19" fillId="0" borderId="45" xfId="0" applyFont="1" applyBorder="1" applyAlignment="1">
      <alignment horizontal="left" vertical="center" wrapText="1"/>
    </xf>
    <xf numFmtId="166" fontId="19" fillId="0" borderId="17" xfId="0" applyNumberFormat="1" applyFont="1" applyBorder="1" applyAlignment="1">
      <alignment horizontal="center" vertical="center"/>
    </xf>
    <xf numFmtId="164" fontId="19" fillId="0" borderId="17" xfId="0" applyFont="1" applyBorder="1" applyAlignment="1">
      <alignment horizontal="left" vertical="center" wrapText="1"/>
    </xf>
    <xf numFmtId="164" fontId="19" fillId="0" borderId="17" xfId="0" applyFont="1" applyBorder="1" applyAlignment="1">
      <alignment horizontal="center" vertical="center" wrapText="1"/>
    </xf>
    <xf numFmtId="164" fontId="19" fillId="0" borderId="17" xfId="0" applyFont="1" applyBorder="1" applyAlignment="1">
      <alignment horizontal="center" vertical="center"/>
    </xf>
    <xf numFmtId="164" fontId="19" fillId="0" borderId="18" xfId="0" applyFont="1" applyBorder="1" applyAlignment="1">
      <alignment horizontal="center" vertical="center" wrapText="1"/>
    </xf>
    <xf numFmtId="164" fontId="19" fillId="0" borderId="44" xfId="0" applyFont="1" applyBorder="1" applyAlignment="1">
      <alignment/>
    </xf>
    <xf numFmtId="164" fontId="19" fillId="0" borderId="46" xfId="0" applyFont="1" applyBorder="1" applyAlignment="1">
      <alignment horizontal="center" vertical="center"/>
    </xf>
    <xf numFmtId="164" fontId="19" fillId="0" borderId="20" xfId="0" applyFont="1" applyBorder="1" applyAlignment="1">
      <alignment horizontal="center" vertical="center"/>
    </xf>
    <xf numFmtId="164" fontId="19" fillId="0" borderId="20" xfId="0" applyFont="1" applyBorder="1" applyAlignment="1">
      <alignment/>
    </xf>
    <xf numFmtId="164" fontId="19" fillId="0" borderId="27" xfId="0" applyFont="1" applyBorder="1" applyAlignment="1">
      <alignment/>
    </xf>
    <xf numFmtId="164" fontId="19" fillId="0" borderId="23" xfId="0" applyFont="1" applyBorder="1" applyAlignment="1">
      <alignment horizontal="center" vertical="center"/>
    </xf>
    <xf numFmtId="164" fontId="19" fillId="0" borderId="14" xfId="0" applyFont="1" applyBorder="1" applyAlignment="1">
      <alignment horizontal="center" vertical="center"/>
    </xf>
    <xf numFmtId="164" fontId="19" fillId="0" borderId="14" xfId="0" applyFont="1" applyBorder="1" applyAlignment="1">
      <alignment/>
    </xf>
    <xf numFmtId="164" fontId="19" fillId="0" borderId="0" xfId="0" applyFont="1" applyAlignment="1">
      <alignment horizontal="center" wrapText="1"/>
    </xf>
    <xf numFmtId="164" fontId="19" fillId="24" borderId="0" xfId="0" applyFont="1" applyFill="1" applyAlignment="1">
      <alignment/>
    </xf>
    <xf numFmtId="164" fontId="19" fillId="0" borderId="0" xfId="0" applyFont="1" applyAlignment="1">
      <alignment vertical="top"/>
    </xf>
    <xf numFmtId="164" fontId="35" fillId="0" borderId="0" xfId="0" applyFont="1" applyAlignment="1">
      <alignment/>
    </xf>
    <xf numFmtId="164" fontId="35" fillId="0" borderId="0" xfId="0" applyFont="1" applyBorder="1" applyAlignment="1">
      <alignment horizontal="center" vertical="center" wrapText="1"/>
    </xf>
    <xf numFmtId="164" fontId="19" fillId="0" borderId="47" xfId="0" applyFont="1" applyBorder="1" applyAlignment="1">
      <alignment horizontal="center" wrapText="1" shrinkToFit="1"/>
    </xf>
    <xf numFmtId="164" fontId="19" fillId="0" borderId="11" xfId="0" applyFont="1" applyBorder="1" applyAlignment="1">
      <alignment horizontal="center" vertical="center" wrapText="1" shrinkToFit="1"/>
    </xf>
    <xf numFmtId="164" fontId="19" fillId="0" borderId="30" xfId="0" applyFont="1" applyFill="1" applyBorder="1" applyAlignment="1">
      <alignment horizontal="center" vertical="center" wrapText="1"/>
    </xf>
    <xf numFmtId="164" fontId="19" fillId="0" borderId="14" xfId="0" applyFont="1" applyBorder="1" applyAlignment="1">
      <alignment horizontal="center" vertical="center" wrapText="1"/>
    </xf>
    <xf numFmtId="164" fontId="19" fillId="0" borderId="32" xfId="0" applyFont="1" applyBorder="1" applyAlignment="1">
      <alignment horizontal="center" vertical="center" wrapText="1"/>
    </xf>
    <xf numFmtId="164" fontId="19" fillId="0" borderId="33" xfId="0" applyFont="1" applyBorder="1" applyAlignment="1">
      <alignment/>
    </xf>
    <xf numFmtId="164" fontId="19" fillId="0" borderId="34" xfId="0" applyFont="1" applyBorder="1" applyAlignment="1">
      <alignment/>
    </xf>
    <xf numFmtId="164" fontId="19" fillId="0" borderId="30" xfId="0" applyFont="1" applyBorder="1" applyAlignment="1">
      <alignment/>
    </xf>
    <xf numFmtId="164" fontId="19" fillId="0" borderId="19" xfId="0" applyFont="1" applyBorder="1" applyAlignment="1">
      <alignment/>
    </xf>
    <xf numFmtId="164" fontId="19" fillId="0" borderId="23" xfId="0" applyFont="1" applyBorder="1" applyAlignment="1">
      <alignment/>
    </xf>
    <xf numFmtId="164" fontId="23" fillId="0" borderId="10" xfId="0" applyFont="1" applyBorder="1" applyAlignment="1">
      <alignment/>
    </xf>
    <xf numFmtId="164" fontId="19" fillId="0" borderId="13" xfId="0" applyFont="1" applyBorder="1" applyAlignment="1">
      <alignment/>
    </xf>
    <xf numFmtId="164" fontId="23" fillId="0" borderId="41" xfId="0" applyFont="1" applyBorder="1" applyAlignment="1">
      <alignment/>
    </xf>
    <xf numFmtId="164" fontId="19" fillId="0" borderId="48" xfId="0" applyFont="1" applyBorder="1" applyAlignment="1">
      <alignment/>
    </xf>
    <xf numFmtId="164" fontId="19" fillId="0" borderId="0" xfId="0" applyFont="1" applyFill="1" applyBorder="1" applyAlignment="1">
      <alignment/>
    </xf>
    <xf numFmtId="164" fontId="19" fillId="0" borderId="0" xfId="0" applyFont="1" applyBorder="1" applyAlignment="1">
      <alignment horizontal="left" vertical="center"/>
    </xf>
    <xf numFmtId="165" fontId="18" fillId="0" borderId="0" xfId="0" applyNumberFormat="1" applyFont="1" applyAlignment="1">
      <alignment/>
    </xf>
    <xf numFmtId="165" fontId="20" fillId="0" borderId="0" xfId="0" applyNumberFormat="1" applyFont="1" applyAlignment="1">
      <alignment/>
    </xf>
    <xf numFmtId="164" fontId="20" fillId="0" borderId="20" xfId="0" applyFont="1" applyBorder="1" applyAlignment="1">
      <alignment horizontal="center" vertical="center" wrapText="1"/>
    </xf>
    <xf numFmtId="165" fontId="20" fillId="0" borderId="20" xfId="0" applyNumberFormat="1" applyFont="1" applyBorder="1" applyAlignment="1">
      <alignment horizontal="center" vertical="center" wrapText="1"/>
    </xf>
    <xf numFmtId="164" fontId="36" fillId="0" borderId="0" xfId="0" applyFont="1" applyAlignment="1">
      <alignment/>
    </xf>
    <xf numFmtId="164" fontId="37" fillId="0" borderId="20" xfId="0" applyFont="1" applyBorder="1" applyAlignment="1">
      <alignment horizontal="center" vertical="center" wrapText="1"/>
    </xf>
    <xf numFmtId="165" fontId="37" fillId="0" borderId="20" xfId="0" applyNumberFormat="1" applyFont="1" applyBorder="1" applyAlignment="1">
      <alignment horizontal="center" vertical="center" wrapText="1"/>
    </xf>
    <xf numFmtId="164" fontId="37" fillId="0" borderId="0" xfId="0" applyFont="1" applyAlignment="1">
      <alignment/>
    </xf>
    <xf numFmtId="169" fontId="19" fillId="0" borderId="20" xfId="0" applyNumberFormat="1" applyFont="1" applyBorder="1" applyAlignment="1">
      <alignment horizontal="center" vertical="center"/>
    </xf>
    <xf numFmtId="165" fontId="19" fillId="0" borderId="20" xfId="0" applyNumberFormat="1" applyFont="1" applyBorder="1" applyAlignment="1">
      <alignment horizontal="center" vertical="center"/>
    </xf>
    <xf numFmtId="164" fontId="19" fillId="0" borderId="20" xfId="0" applyFont="1" applyBorder="1" applyAlignment="1">
      <alignment horizontal="center"/>
    </xf>
    <xf numFmtId="171" fontId="19" fillId="0" borderId="20" xfId="0" applyNumberFormat="1" applyFont="1" applyFill="1" applyBorder="1" applyAlignment="1">
      <alignment/>
    </xf>
    <xf numFmtId="164" fontId="26" fillId="0" borderId="0" xfId="0" applyFont="1" applyAlignment="1">
      <alignment horizontal="center" vertical="center" wrapText="1"/>
    </xf>
    <xf numFmtId="164" fontId="19" fillId="20" borderId="20" xfId="0" applyFont="1" applyFill="1" applyBorder="1" applyAlignment="1">
      <alignment/>
    </xf>
    <xf numFmtId="171" fontId="20" fillId="20" borderId="20" xfId="0" applyNumberFormat="1" applyFont="1" applyFill="1" applyBorder="1" applyAlignment="1">
      <alignment/>
    </xf>
    <xf numFmtId="164" fontId="19" fillId="20" borderId="20" xfId="0" applyFont="1" applyFill="1" applyBorder="1" applyAlignment="1">
      <alignment horizontal="right"/>
    </xf>
    <xf numFmtId="171" fontId="19" fillId="0" borderId="20" xfId="0" applyNumberFormat="1" applyFont="1" applyBorder="1" applyAlignment="1">
      <alignment/>
    </xf>
    <xf numFmtId="171" fontId="19" fillId="20" borderId="20" xfId="0" applyNumberFormat="1" applyFont="1" applyFill="1" applyBorder="1" applyAlignment="1">
      <alignment/>
    </xf>
    <xf numFmtId="164" fontId="28" fillId="0" borderId="0" xfId="0" applyFont="1" applyAlignment="1">
      <alignment/>
    </xf>
    <xf numFmtId="164" fontId="27" fillId="0" borderId="0" xfId="0" applyFont="1" applyAlignment="1">
      <alignment/>
    </xf>
    <xf numFmtId="164" fontId="27" fillId="0" borderId="0" xfId="0" applyFont="1" applyBorder="1" applyAlignment="1">
      <alignment horizontal="center"/>
    </xf>
    <xf numFmtId="164" fontId="28" fillId="0" borderId="0" xfId="0" applyFont="1" applyBorder="1" applyAlignment="1">
      <alignment/>
    </xf>
    <xf numFmtId="164" fontId="28" fillId="0" borderId="0" xfId="0" applyFont="1" applyBorder="1" applyAlignment="1">
      <alignment horizontal="right"/>
    </xf>
    <xf numFmtId="164" fontId="28" fillId="20" borderId="20" xfId="0" applyFont="1" applyFill="1" applyBorder="1" applyAlignment="1" applyProtection="1">
      <alignment horizontal="center" vertical="center" wrapText="1"/>
      <protection/>
    </xf>
    <xf numFmtId="165" fontId="19" fillId="20" borderId="20" xfId="0" applyNumberFormat="1" applyFont="1" applyFill="1" applyBorder="1" applyAlignment="1" applyProtection="1">
      <alignment horizontal="center" vertical="center" wrapText="1"/>
      <protection/>
    </xf>
    <xf numFmtId="165" fontId="19" fillId="20" borderId="31" xfId="0" applyNumberFormat="1" applyFont="1" applyFill="1" applyBorder="1" applyAlignment="1" applyProtection="1">
      <alignment horizontal="center" vertical="center" wrapText="1"/>
      <protection/>
    </xf>
    <xf numFmtId="165" fontId="19" fillId="20" borderId="49" xfId="0" applyNumberFormat="1" applyFont="1" applyFill="1" applyBorder="1" applyAlignment="1" applyProtection="1">
      <alignment horizontal="center" vertical="center" wrapText="1"/>
      <protection/>
    </xf>
    <xf numFmtId="164" fontId="28" fillId="0" borderId="20" xfId="0" applyFont="1" applyBorder="1" applyAlignment="1">
      <alignment horizontal="center" wrapText="1"/>
    </xf>
    <xf numFmtId="164" fontId="28" fillId="0" borderId="50" xfId="0" applyFont="1" applyBorder="1" applyAlignment="1">
      <alignment horizontal="right"/>
    </xf>
    <xf numFmtId="165" fontId="28" fillId="0" borderId="51" xfId="0" applyNumberFormat="1" applyFont="1" applyBorder="1" applyAlignment="1">
      <alignment horizontal="right"/>
    </xf>
    <xf numFmtId="166" fontId="28" fillId="0" borderId="51" xfId="0" applyNumberFormat="1" applyFont="1" applyBorder="1" applyAlignment="1">
      <alignment horizontal="right"/>
    </xf>
    <xf numFmtId="166" fontId="28" fillId="0" borderId="50" xfId="0" applyNumberFormat="1" applyFont="1" applyBorder="1" applyAlignment="1">
      <alignment horizontal="right"/>
    </xf>
    <xf numFmtId="164" fontId="28" fillId="0" borderId="28" xfId="0" applyFont="1" applyBorder="1" applyAlignment="1">
      <alignment horizontal="right"/>
    </xf>
    <xf numFmtId="165" fontId="28" fillId="0" borderId="29" xfId="0" applyNumberFormat="1" applyFont="1" applyBorder="1" applyAlignment="1">
      <alignment horizontal="right"/>
    </xf>
    <xf numFmtId="166" fontId="28" fillId="0" borderId="29" xfId="0" applyNumberFormat="1" applyFont="1" applyBorder="1" applyAlignment="1">
      <alignment horizontal="right"/>
    </xf>
    <xf numFmtId="166" fontId="28" fillId="0" borderId="28" xfId="0" applyNumberFormat="1" applyFont="1" applyBorder="1" applyAlignment="1">
      <alignment horizontal="right"/>
    </xf>
    <xf numFmtId="164" fontId="28" fillId="0" borderId="20" xfId="0" applyFont="1" applyBorder="1" applyAlignment="1">
      <alignment horizontal="center"/>
    </xf>
    <xf numFmtId="164" fontId="28" fillId="0" borderId="52" xfId="0" applyFont="1" applyBorder="1" applyAlignment="1">
      <alignment horizontal="right"/>
    </xf>
    <xf numFmtId="165" fontId="28" fillId="0" borderId="53" xfId="0" applyNumberFormat="1" applyFont="1" applyBorder="1" applyAlignment="1">
      <alignment horizontal="right"/>
    </xf>
    <xf numFmtId="166" fontId="28" fillId="0" borderId="53" xfId="0" applyNumberFormat="1" applyFont="1" applyBorder="1" applyAlignment="1">
      <alignment horizontal="right"/>
    </xf>
    <xf numFmtId="166" fontId="28" fillId="0" borderId="52" xfId="0" applyNumberFormat="1" applyFont="1" applyBorder="1" applyAlignment="1">
      <alignment horizontal="right"/>
    </xf>
    <xf numFmtId="164" fontId="28" fillId="0" borderId="54" xfId="0" applyFont="1" applyBorder="1" applyAlignment="1">
      <alignment horizontal="right"/>
    </xf>
    <xf numFmtId="165" fontId="28" fillId="0" borderId="55" xfId="0" applyNumberFormat="1" applyFont="1" applyBorder="1" applyAlignment="1">
      <alignment horizontal="right"/>
    </xf>
    <xf numFmtId="166" fontId="28" fillId="0" borderId="55" xfId="0" applyNumberFormat="1" applyFont="1" applyBorder="1" applyAlignment="1">
      <alignment horizontal="right"/>
    </xf>
    <xf numFmtId="166" fontId="28" fillId="0" borderId="54" xfId="0" applyNumberFormat="1" applyFont="1" applyBorder="1" applyAlignment="1">
      <alignment horizontal="right"/>
    </xf>
    <xf numFmtId="164" fontId="28" fillId="0" borderId="20" xfId="0" applyFont="1" applyBorder="1" applyAlignment="1">
      <alignment horizontal="right"/>
    </xf>
    <xf numFmtId="164" fontId="28" fillId="20" borderId="54" xfId="0" applyFont="1" applyFill="1" applyBorder="1" applyAlignment="1">
      <alignment horizontal="right" vertical="center"/>
    </xf>
    <xf numFmtId="165" fontId="28" fillId="20" borderId="55" xfId="0" applyNumberFormat="1" applyFont="1" applyFill="1" applyBorder="1" applyAlignment="1">
      <alignment horizontal="right" vertical="center"/>
    </xf>
    <xf numFmtId="165" fontId="28" fillId="20" borderId="55" xfId="0" applyNumberFormat="1" applyFont="1" applyFill="1" applyBorder="1" applyAlignment="1">
      <alignment/>
    </xf>
    <xf numFmtId="166" fontId="28" fillId="20" borderId="55" xfId="0" applyNumberFormat="1" applyFont="1" applyFill="1" applyBorder="1" applyAlignment="1">
      <alignment/>
    </xf>
    <xf numFmtId="164" fontId="28" fillId="0" borderId="0" xfId="0" applyFont="1" applyFill="1" applyBorder="1" applyAlignment="1">
      <alignment horizontal="right" vertical="center"/>
    </xf>
    <xf numFmtId="164" fontId="28" fillId="0" borderId="0" xfId="0" applyFont="1" applyFill="1" applyBorder="1" applyAlignment="1">
      <alignment/>
    </xf>
    <xf numFmtId="164" fontId="28" fillId="0" borderId="0" xfId="0" applyFont="1" applyAlignment="1">
      <alignment vertical="center"/>
    </xf>
    <xf numFmtId="164" fontId="28" fillId="0" borderId="56" xfId="0" applyFont="1" applyBorder="1" applyAlignment="1">
      <alignment/>
    </xf>
    <xf numFmtId="164" fontId="28" fillId="0" borderId="56" xfId="0" applyFont="1" applyBorder="1" applyAlignment="1">
      <alignment horizontal="right"/>
    </xf>
    <xf numFmtId="164" fontId="28" fillId="20" borderId="49" xfId="0" applyFont="1" applyFill="1" applyBorder="1" applyAlignment="1" applyProtection="1">
      <alignment horizontal="center" vertical="center" wrapText="1"/>
      <protection/>
    </xf>
    <xf numFmtId="164" fontId="28" fillId="20" borderId="50" xfId="0" applyFont="1" applyFill="1" applyBorder="1" applyAlignment="1">
      <alignment horizontal="center" vertical="center"/>
    </xf>
    <xf numFmtId="164" fontId="28" fillId="20" borderId="36" xfId="0" applyFont="1" applyFill="1" applyBorder="1" applyAlignment="1">
      <alignment horizontal="center" vertical="center"/>
    </xf>
    <xf numFmtId="164" fontId="28" fillId="20" borderId="57" xfId="0" applyFont="1" applyFill="1" applyBorder="1" applyAlignment="1">
      <alignment horizontal="center" vertical="center"/>
    </xf>
    <xf numFmtId="164" fontId="28" fillId="20" borderId="35" xfId="0" applyFont="1" applyFill="1" applyBorder="1" applyAlignment="1">
      <alignment horizontal="center" vertical="center"/>
    </xf>
    <xf numFmtId="164" fontId="28" fillId="20" borderId="58" xfId="0" applyFont="1" applyFill="1" applyBorder="1" applyAlignment="1">
      <alignment horizontal="center" vertical="center"/>
    </xf>
    <xf numFmtId="165" fontId="19" fillId="20" borderId="38" xfId="0" applyNumberFormat="1" applyFont="1" applyFill="1" applyBorder="1" applyAlignment="1" applyProtection="1">
      <alignment horizontal="center" vertical="center" wrapText="1"/>
      <protection/>
    </xf>
    <xf numFmtId="165" fontId="19" fillId="20" borderId="32" xfId="0" applyNumberFormat="1" applyFont="1" applyFill="1" applyBorder="1" applyAlignment="1" applyProtection="1">
      <alignment horizontal="center" vertical="center" wrapText="1"/>
      <protection/>
    </xf>
    <xf numFmtId="164" fontId="28" fillId="0" borderId="36" xfId="0" applyFont="1" applyBorder="1" applyAlignment="1">
      <alignment horizontal="center" vertical="center"/>
    </xf>
    <xf numFmtId="164" fontId="28" fillId="0" borderId="50" xfId="0" applyFont="1" applyBorder="1" applyAlignment="1">
      <alignment horizontal="center" vertical="center" wrapText="1"/>
    </xf>
    <xf numFmtId="166" fontId="28" fillId="24" borderId="45" xfId="0" applyNumberFormat="1" applyFont="1" applyFill="1" applyBorder="1" applyAlignment="1">
      <alignment horizontal="center" vertical="center"/>
    </xf>
    <xf numFmtId="166" fontId="28" fillId="24" borderId="18" xfId="0" applyNumberFormat="1" applyFont="1" applyFill="1" applyBorder="1" applyAlignment="1">
      <alignment horizontal="center" vertical="center"/>
    </xf>
    <xf numFmtId="166" fontId="28" fillId="24" borderId="59" xfId="0" applyNumberFormat="1" applyFont="1" applyFill="1" applyBorder="1" applyAlignment="1">
      <alignment horizontal="center" vertical="center"/>
    </xf>
    <xf numFmtId="166" fontId="28" fillId="24" borderId="16" xfId="0" applyNumberFormat="1" applyFont="1" applyFill="1" applyBorder="1" applyAlignment="1">
      <alignment horizontal="center" vertical="center"/>
    </xf>
    <xf numFmtId="164" fontId="28" fillId="0" borderId="29" xfId="0" applyFont="1" applyBorder="1" applyAlignment="1">
      <alignment horizontal="center" vertical="center"/>
    </xf>
    <xf numFmtId="164" fontId="28" fillId="0" borderId="28" xfId="0" applyFont="1" applyBorder="1" applyAlignment="1">
      <alignment horizontal="center" vertical="center" wrapText="1"/>
    </xf>
    <xf numFmtId="166" fontId="28" fillId="24" borderId="46" xfId="0" applyNumberFormat="1" applyFont="1" applyFill="1" applyBorder="1" applyAlignment="1">
      <alignment horizontal="center" vertical="center"/>
    </xf>
    <xf numFmtId="166" fontId="28" fillId="24" borderId="21" xfId="0" applyNumberFormat="1" applyFont="1" applyFill="1" applyBorder="1" applyAlignment="1">
      <alignment horizontal="center" vertical="center"/>
    </xf>
    <xf numFmtId="166" fontId="28" fillId="24" borderId="22" xfId="0" applyNumberFormat="1" applyFont="1" applyFill="1" applyBorder="1" applyAlignment="1">
      <alignment horizontal="center" vertical="center"/>
    </xf>
    <xf numFmtId="166" fontId="28" fillId="24" borderId="19" xfId="0" applyNumberFormat="1" applyFont="1" applyFill="1" applyBorder="1" applyAlignment="1">
      <alignment horizontal="center" vertical="center"/>
    </xf>
    <xf numFmtId="166" fontId="28" fillId="24" borderId="23" xfId="0" applyNumberFormat="1" applyFont="1" applyFill="1" applyBorder="1" applyAlignment="1">
      <alignment horizontal="center" vertical="center"/>
    </xf>
    <xf numFmtId="166" fontId="28" fillId="24" borderId="32" xfId="0" applyNumberFormat="1" applyFont="1" applyFill="1" applyBorder="1" applyAlignment="1">
      <alignment horizontal="center" vertical="center"/>
    </xf>
    <xf numFmtId="166" fontId="28" fillId="24" borderId="38" xfId="0" applyNumberFormat="1" applyFont="1" applyFill="1" applyBorder="1" applyAlignment="1">
      <alignment horizontal="center" vertical="center"/>
    </xf>
    <xf numFmtId="166" fontId="28" fillId="24" borderId="15" xfId="0" applyNumberFormat="1" applyFont="1" applyFill="1" applyBorder="1" applyAlignment="1">
      <alignment horizontal="center" vertical="center"/>
    </xf>
    <xf numFmtId="164" fontId="28" fillId="0" borderId="32" xfId="0" applyFont="1" applyBorder="1" applyAlignment="1">
      <alignment horizontal="center" vertical="center"/>
    </xf>
    <xf numFmtId="166" fontId="28" fillId="20" borderId="60" xfId="0" applyNumberFormat="1" applyFont="1" applyFill="1" applyBorder="1" applyAlignment="1">
      <alignment horizontal="center" vertical="center"/>
    </xf>
    <xf numFmtId="164" fontId="19" fillId="0" borderId="61" xfId="0" applyFont="1" applyBorder="1" applyAlignment="1">
      <alignment/>
    </xf>
    <xf numFmtId="166" fontId="19" fillId="0" borderId="0" xfId="0" applyNumberFormat="1" applyFont="1" applyAlignment="1">
      <alignment/>
    </xf>
    <xf numFmtId="164" fontId="0" fillId="24" borderId="0" xfId="0" applyFont="1" applyFill="1" applyAlignment="1">
      <alignment/>
    </xf>
    <xf numFmtId="164" fontId="0" fillId="24" borderId="0" xfId="0" applyFill="1" applyAlignment="1">
      <alignment/>
    </xf>
    <xf numFmtId="164" fontId="38" fillId="0" borderId="0" xfId="56" applyFont="1">
      <alignment/>
      <protection/>
    </xf>
    <xf numFmtId="164" fontId="38" fillId="0" borderId="0" xfId="56" applyFont="1" applyAlignment="1">
      <alignment horizontal="right"/>
      <protection/>
    </xf>
    <xf numFmtId="164" fontId="21" fillId="0" borderId="0" xfId="56" applyFont="1">
      <alignment/>
      <protection/>
    </xf>
    <xf numFmtId="164" fontId="39" fillId="0" borderId="0" xfId="56" applyFont="1">
      <alignment/>
      <protection/>
    </xf>
    <xf numFmtId="164" fontId="21" fillId="0" borderId="0" xfId="56" applyFont="1" applyBorder="1" applyAlignment="1">
      <alignment horizontal="center" vertical="center" wrapText="1"/>
      <protection/>
    </xf>
    <xf numFmtId="164" fontId="18" fillId="0" borderId="0" xfId="56" applyFont="1" applyBorder="1" applyAlignment="1">
      <alignment horizontal="center"/>
      <protection/>
    </xf>
    <xf numFmtId="164" fontId="18" fillId="0" borderId="0" xfId="56" applyFont="1">
      <alignment/>
      <protection/>
    </xf>
    <xf numFmtId="164" fontId="21" fillId="0" borderId="0" xfId="56" applyFont="1" applyAlignment="1">
      <alignment vertical="center"/>
      <protection/>
    </xf>
    <xf numFmtId="164" fontId="18" fillId="0" borderId="0" xfId="56" applyFont="1" applyAlignment="1">
      <alignment horizontal="right"/>
      <protection/>
    </xf>
    <xf numFmtId="164" fontId="18" fillId="0" borderId="10" xfId="56" applyFont="1" applyBorder="1" applyAlignment="1">
      <alignment horizontal="center" vertical="center" wrapText="1"/>
      <protection/>
    </xf>
    <xf numFmtId="164" fontId="18" fillId="0" borderId="11" xfId="56" applyFont="1" applyBorder="1" applyAlignment="1">
      <alignment horizontal="center" vertical="center" wrapText="1"/>
      <protection/>
    </xf>
    <xf numFmtId="164" fontId="18" fillId="0" borderId="13" xfId="56" applyFont="1" applyBorder="1" applyAlignment="1">
      <alignment horizontal="center" vertical="center" wrapText="1"/>
      <protection/>
    </xf>
    <xf numFmtId="164" fontId="18" fillId="0" borderId="16" xfId="56" applyFont="1" applyBorder="1" applyAlignment="1">
      <alignment horizontal="center" vertical="center" wrapText="1"/>
      <protection/>
    </xf>
    <xf numFmtId="164" fontId="18" fillId="0" borderId="17" xfId="56" applyFont="1" applyBorder="1" applyAlignment="1">
      <alignment horizontal="center" vertical="center" wrapText="1"/>
      <protection/>
    </xf>
    <xf numFmtId="164" fontId="18" fillId="0" borderId="18" xfId="56" applyFont="1" applyBorder="1" applyAlignment="1">
      <alignment horizontal="center" vertical="center" wrapText="1"/>
      <protection/>
    </xf>
    <xf numFmtId="164" fontId="18" fillId="20" borderId="19" xfId="56" applyFont="1" applyFill="1" applyBorder="1" applyAlignment="1">
      <alignment horizontal="left" vertical="center" wrapText="1"/>
      <protection/>
    </xf>
    <xf numFmtId="164" fontId="21" fillId="20" borderId="20" xfId="56" applyFont="1" applyFill="1" applyBorder="1" applyAlignment="1">
      <alignment vertical="center" wrapText="1"/>
      <protection/>
    </xf>
    <xf numFmtId="164" fontId="21" fillId="20" borderId="20" xfId="56" applyFont="1" applyFill="1" applyBorder="1" applyAlignment="1">
      <alignment horizontal="center" vertical="center" wrapText="1"/>
      <protection/>
    </xf>
    <xf numFmtId="166" fontId="18" fillId="20" borderId="20" xfId="56" applyNumberFormat="1" applyFont="1" applyFill="1" applyBorder="1" applyAlignment="1">
      <alignment horizontal="center" vertical="center" wrapText="1"/>
      <protection/>
    </xf>
    <xf numFmtId="166" fontId="18" fillId="20" borderId="21" xfId="56" applyNumberFormat="1" applyFont="1" applyFill="1" applyBorder="1" applyAlignment="1">
      <alignment horizontal="center" vertical="center" wrapText="1"/>
      <protection/>
    </xf>
    <xf numFmtId="164" fontId="18" fillId="0" borderId="19" xfId="56" applyFont="1" applyBorder="1" applyAlignment="1">
      <alignment vertical="center" wrapText="1"/>
      <protection/>
    </xf>
    <xf numFmtId="164" fontId="18" fillId="0" borderId="20" xfId="56" applyFont="1" applyBorder="1" applyAlignment="1">
      <alignment vertical="center" wrapText="1"/>
      <protection/>
    </xf>
    <xf numFmtId="164" fontId="18" fillId="0" borderId="20" xfId="56" applyFont="1" applyBorder="1" applyAlignment="1">
      <alignment horizontal="center" vertical="center" wrapText="1"/>
      <protection/>
    </xf>
    <xf numFmtId="166" fontId="18" fillId="0" borderId="20" xfId="56" applyNumberFormat="1" applyFont="1" applyBorder="1" applyAlignment="1">
      <alignment vertical="center" wrapText="1"/>
      <protection/>
    </xf>
    <xf numFmtId="166" fontId="18" fillId="0" borderId="21" xfId="56" applyNumberFormat="1" applyFont="1" applyBorder="1" applyAlignment="1">
      <alignment vertical="center" wrapText="1"/>
      <protection/>
    </xf>
    <xf numFmtId="164" fontId="18" fillId="20" borderId="19" xfId="56" applyFont="1" applyFill="1" applyBorder="1" applyAlignment="1">
      <alignment vertical="center" wrapText="1"/>
      <protection/>
    </xf>
    <xf numFmtId="166" fontId="18" fillId="20" borderId="20" xfId="56" applyNumberFormat="1" applyFont="1" applyFill="1" applyBorder="1" applyAlignment="1">
      <alignment vertical="center" wrapText="1"/>
      <protection/>
    </xf>
    <xf numFmtId="166" fontId="18" fillId="20" borderId="21" xfId="56" applyNumberFormat="1" applyFont="1" applyFill="1" applyBorder="1" applyAlignment="1">
      <alignment vertical="center" wrapText="1"/>
      <protection/>
    </xf>
    <xf numFmtId="166" fontId="18" fillId="24" borderId="20" xfId="56" applyNumberFormat="1" applyFont="1" applyFill="1" applyBorder="1" applyAlignment="1">
      <alignment horizontal="center" vertical="center" wrapText="1"/>
      <protection/>
    </xf>
    <xf numFmtId="166" fontId="18" fillId="24" borderId="21" xfId="56" applyNumberFormat="1" applyFont="1" applyFill="1" applyBorder="1" applyAlignment="1">
      <alignment horizontal="center" vertical="center" wrapText="1"/>
      <protection/>
    </xf>
    <xf numFmtId="164" fontId="18" fillId="0" borderId="27" xfId="56" applyFont="1" applyBorder="1" applyAlignment="1">
      <alignment horizontal="center" vertical="center" wrapText="1"/>
      <protection/>
    </xf>
    <xf numFmtId="164" fontId="18" fillId="0" borderId="20" xfId="56" applyFont="1" applyBorder="1" applyAlignment="1">
      <alignment horizontal="left" vertical="center" wrapText="1"/>
      <protection/>
    </xf>
    <xf numFmtId="164" fontId="18" fillId="0" borderId="27" xfId="56" applyFont="1" applyBorder="1" applyAlignment="1">
      <alignment vertical="center" wrapText="1"/>
      <protection/>
    </xf>
    <xf numFmtId="164" fontId="21" fillId="20" borderId="27" xfId="56" applyFont="1" applyFill="1" applyBorder="1" applyAlignment="1">
      <alignment horizontal="center" vertical="center" wrapText="1"/>
      <protection/>
    </xf>
    <xf numFmtId="164" fontId="19" fillId="24" borderId="0" xfId="0" applyFont="1" applyFill="1" applyAlignment="1">
      <alignment horizontal="center" vertical="center"/>
    </xf>
    <xf numFmtId="166" fontId="40" fillId="0" borderId="0" xfId="0" applyNumberFormat="1" applyFont="1" applyAlignment="1">
      <alignment/>
    </xf>
    <xf numFmtId="164" fontId="18" fillId="0" borderId="23" xfId="56" applyFont="1" applyBorder="1" applyAlignment="1">
      <alignment vertical="center" wrapText="1"/>
      <protection/>
    </xf>
    <xf numFmtId="164" fontId="18" fillId="0" borderId="14" xfId="56" applyFont="1" applyBorder="1" applyAlignment="1">
      <alignment vertical="center" wrapText="1"/>
      <protection/>
    </xf>
    <xf numFmtId="164" fontId="18" fillId="0" borderId="14" xfId="56" applyFont="1" applyBorder="1" applyAlignment="1">
      <alignment horizontal="center" vertical="center" wrapText="1"/>
      <protection/>
    </xf>
    <xf numFmtId="166" fontId="18" fillId="24" borderId="14" xfId="56" applyNumberFormat="1" applyFont="1" applyFill="1" applyBorder="1" applyAlignment="1">
      <alignment horizontal="center" vertical="center" wrapText="1"/>
      <protection/>
    </xf>
    <xf numFmtId="166" fontId="18" fillId="0" borderId="0" xfId="56" applyNumberFormat="1" applyFont="1">
      <alignment/>
      <protection/>
    </xf>
    <xf numFmtId="164" fontId="39" fillId="0" borderId="0" xfId="56" applyFont="1" applyAlignment="1">
      <alignment vertical="top"/>
      <protection/>
    </xf>
    <xf numFmtId="164" fontId="39" fillId="0" borderId="0" xfId="56" applyFont="1" applyAlignment="1">
      <alignment horizontal="center"/>
      <protection/>
    </xf>
    <xf numFmtId="164" fontId="18" fillId="0" borderId="0" xfId="56" applyFont="1" applyBorder="1" applyAlignment="1">
      <alignment horizontal="left" wrapText="1"/>
      <protection/>
    </xf>
    <xf numFmtId="171" fontId="0" fillId="0" borderId="0" xfId="0" applyNumberFormat="1" applyAlignment="1">
      <alignment/>
    </xf>
  </cellXfs>
  <cellStyles count="48">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1" xfId="44"/>
    <cellStyle name="Calculation" xfId="45"/>
    <cellStyle name="Check Cell" xfId="46"/>
    <cellStyle name="Explanatory Text" xfId="47"/>
    <cellStyle name="Good 1" xfId="48"/>
    <cellStyle name="Heading 1 1" xfId="49"/>
    <cellStyle name="Heading 2 1" xfId="50"/>
    <cellStyle name="Heading 3" xfId="51"/>
    <cellStyle name="Heading 4" xfId="52"/>
    <cellStyle name="Input" xfId="53"/>
    <cellStyle name="Linked Cell" xfId="54"/>
    <cellStyle name="Neutral 1" xfId="55"/>
    <cellStyle name="Normal 2" xfId="56"/>
    <cellStyle name="Note 1" xfId="57"/>
    <cellStyle name="Output" xfId="58"/>
    <cellStyle name="Title" xfId="59"/>
    <cellStyle name="Total" xfId="60"/>
    <cellStyle name="Warning Text"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21"/>
    <pageSetUpPr fitToPage="1"/>
  </sheetPr>
  <dimension ref="A1:IV90"/>
  <sheetViews>
    <sheetView zoomScale="55" zoomScaleNormal="55" workbookViewId="0" topLeftCell="A1">
      <pane xSplit="1" ySplit="11" topLeftCell="B48" activePane="bottomRight" state="frozen"/>
      <selection pane="topLeft" activeCell="A1" sqref="A1"/>
      <selection pane="topRight" activeCell="B1" sqref="B1"/>
      <selection pane="bottomLeft" activeCell="A48" sqref="A48"/>
      <selection pane="bottomRight" activeCell="H77" sqref="H77"/>
    </sheetView>
  </sheetViews>
  <sheetFormatPr defaultColWidth="8.00390625" defaultRowHeight="12.75"/>
  <cols>
    <col min="1" max="1" width="5.00390625" style="1" customWidth="1"/>
    <col min="2" max="2" width="18.421875" style="1" customWidth="1"/>
    <col min="3" max="3" width="103.00390625" style="1" customWidth="1"/>
    <col min="4" max="4" width="22.28125" style="1" customWidth="1"/>
    <col min="5" max="8" width="23.7109375" style="2" customWidth="1"/>
    <col min="9" max="9" width="23.57421875" style="2" customWidth="1"/>
    <col min="10" max="10" width="11.7109375" style="1" customWidth="1"/>
    <col min="11" max="11" width="12.421875" style="1" customWidth="1"/>
    <col min="12" max="12" width="14.421875" style="1" customWidth="1"/>
    <col min="13" max="13" width="11.7109375" style="1" customWidth="1"/>
    <col min="14" max="14" width="12.00390625" style="1" customWidth="1"/>
    <col min="15" max="15" width="14.8515625" style="1" customWidth="1"/>
    <col min="16" max="16" width="9.140625" style="1" customWidth="1"/>
    <col min="17" max="17" width="12.28125" style="1" customWidth="1"/>
    <col min="18" max="18" width="13.421875" style="1" customWidth="1"/>
    <col min="19" max="16384" width="9.140625" style="1" customWidth="1"/>
  </cols>
  <sheetData>
    <row r="1" spans="5:9" s="3" customFormat="1" ht="24" customHeight="1">
      <c r="E1" s="4"/>
      <c r="F1" s="4"/>
      <c r="G1" s="4"/>
      <c r="H1" s="4"/>
      <c r="I1" s="4"/>
    </row>
    <row r="2" spans="5:9" s="3" customFormat="1" ht="24" customHeight="1">
      <c r="E2" s="4"/>
      <c r="F2" s="4"/>
      <c r="G2" s="4"/>
      <c r="H2" s="4"/>
      <c r="I2" s="5" t="s">
        <v>0</v>
      </c>
    </row>
    <row r="3" spans="2:10" s="6" customFormat="1" ht="15.75">
      <c r="B3" s="7" t="s">
        <v>1</v>
      </c>
      <c r="C3" s="3" t="s">
        <v>2</v>
      </c>
      <c r="E3" s="8"/>
      <c r="F3" s="8"/>
      <c r="G3" s="8"/>
      <c r="H3" s="8"/>
      <c r="I3" s="8"/>
      <c r="J3" s="3"/>
    </row>
    <row r="4" spans="2:9" s="6" customFormat="1" ht="15.75">
      <c r="B4" s="7" t="s">
        <v>3</v>
      </c>
      <c r="C4" s="9" t="s">
        <v>4</v>
      </c>
      <c r="E4" s="8"/>
      <c r="F4" s="8"/>
      <c r="G4" s="8"/>
      <c r="H4" s="8"/>
      <c r="I4" s="8"/>
    </row>
    <row r="5" spans="1:256" ht="15.75">
      <c r="A5"/>
      <c r="B5" s="10"/>
      <c r="C5"/>
      <c r="D5"/>
      <c r="E5" s="11"/>
      <c r="F5" s="11"/>
      <c r="G5" s="11"/>
      <c r="H5" s="11"/>
      <c r="I5" s="11"/>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2:10" s="3" customFormat="1" ht="24" customHeight="1">
      <c r="B6" s="12" t="s">
        <v>5</v>
      </c>
      <c r="C6" s="12"/>
      <c r="D6" s="12"/>
      <c r="E6" s="12"/>
      <c r="F6" s="12"/>
      <c r="G6" s="12"/>
      <c r="H6" s="12"/>
      <c r="I6" s="12"/>
      <c r="J6" s="6"/>
    </row>
    <row r="7" spans="6:7" ht="15.75" hidden="1">
      <c r="F7" s="13"/>
      <c r="G7" s="13"/>
    </row>
    <row r="8" ht="15.75" hidden="1"/>
    <row r="9" spans="2:10" ht="16.5">
      <c r="B9" s="3"/>
      <c r="C9" s="3"/>
      <c r="D9" s="3"/>
      <c r="E9" s="4"/>
      <c r="F9" s="4"/>
      <c r="G9" s="4"/>
      <c r="H9" s="4"/>
      <c r="I9" s="14" t="s">
        <v>6</v>
      </c>
      <c r="J9" s="3"/>
    </row>
    <row r="10" spans="2:10" ht="44.25" customHeight="1">
      <c r="B10" s="15" t="s">
        <v>7</v>
      </c>
      <c r="C10" s="16" t="s">
        <v>8</v>
      </c>
      <c r="D10" s="16" t="s">
        <v>9</v>
      </c>
      <c r="E10" s="17" t="s">
        <v>10</v>
      </c>
      <c r="F10" s="17" t="s">
        <v>11</v>
      </c>
      <c r="G10" s="18" t="s">
        <v>12</v>
      </c>
      <c r="H10" s="18"/>
      <c r="I10" s="19" t="s">
        <v>13</v>
      </c>
      <c r="J10" s="3"/>
    </row>
    <row r="11" spans="2:10" ht="38.25" customHeight="1">
      <c r="B11" s="15"/>
      <c r="C11" s="16"/>
      <c r="D11" s="16"/>
      <c r="E11" s="17"/>
      <c r="F11" s="17"/>
      <c r="G11" s="20" t="s">
        <v>14</v>
      </c>
      <c r="H11" s="21" t="s">
        <v>15</v>
      </c>
      <c r="I11" s="19"/>
      <c r="J11" s="3"/>
    </row>
    <row r="12" spans="2:10" s="22" customFormat="1" ht="21" customHeight="1">
      <c r="B12" s="23">
        <v>1</v>
      </c>
      <c r="C12" s="24">
        <v>2</v>
      </c>
      <c r="D12" s="24">
        <v>3</v>
      </c>
      <c r="E12" s="24">
        <v>4</v>
      </c>
      <c r="F12" s="24">
        <v>5</v>
      </c>
      <c r="G12" s="24">
        <v>6</v>
      </c>
      <c r="H12" s="24">
        <v>7</v>
      </c>
      <c r="I12" s="25">
        <v>8</v>
      </c>
      <c r="J12" s="26"/>
    </row>
    <row r="13" spans="2:10" s="27" customFormat="1" ht="34.5" customHeight="1">
      <c r="B13" s="28"/>
      <c r="C13" s="29" t="s">
        <v>16</v>
      </c>
      <c r="D13" s="30"/>
      <c r="E13" s="31"/>
      <c r="F13" s="31"/>
      <c r="G13" s="31"/>
      <c r="H13" s="31"/>
      <c r="I13" s="32"/>
      <c r="J13" s="26"/>
    </row>
    <row r="14" spans="2:10" s="33" customFormat="1" ht="34.5" customHeight="1">
      <c r="B14" s="34" t="s">
        <v>17</v>
      </c>
      <c r="C14" s="35" t="s">
        <v>18</v>
      </c>
      <c r="D14" s="36">
        <v>1001</v>
      </c>
      <c r="E14" s="37">
        <v>338053</v>
      </c>
      <c r="F14" s="37">
        <v>374627</v>
      </c>
      <c r="G14" s="37">
        <f>G15+G22+G29+G30</f>
        <v>374627</v>
      </c>
      <c r="H14" s="37">
        <f>H15+H22+H29+H30</f>
        <v>394478</v>
      </c>
      <c r="I14" s="38">
        <f>H14/G14*100</f>
        <v>105.29887060996673</v>
      </c>
      <c r="J14" s="39"/>
    </row>
    <row r="15" spans="2:10" s="27" customFormat="1" ht="34.5" customHeight="1">
      <c r="B15" s="28">
        <v>60</v>
      </c>
      <c r="C15" s="29" t="s">
        <v>19</v>
      </c>
      <c r="D15" s="30">
        <v>1002</v>
      </c>
      <c r="E15" s="40"/>
      <c r="F15" s="40"/>
      <c r="G15" s="40"/>
      <c r="H15" s="40"/>
      <c r="I15" s="41"/>
      <c r="J15" s="26"/>
    </row>
    <row r="16" spans="2:10" s="27" customFormat="1" ht="34.5" customHeight="1">
      <c r="B16" s="42">
        <v>600</v>
      </c>
      <c r="C16" s="43" t="s">
        <v>20</v>
      </c>
      <c r="D16" s="44">
        <v>1003</v>
      </c>
      <c r="E16" s="40"/>
      <c r="F16" s="40"/>
      <c r="G16" s="40"/>
      <c r="H16" s="40"/>
      <c r="I16" s="41"/>
      <c r="J16" s="26"/>
    </row>
    <row r="17" spans="2:10" s="27" customFormat="1" ht="34.5" customHeight="1">
      <c r="B17" s="42">
        <v>601</v>
      </c>
      <c r="C17" s="43" t="s">
        <v>21</v>
      </c>
      <c r="D17" s="44">
        <v>1004</v>
      </c>
      <c r="E17" s="45"/>
      <c r="F17" s="40"/>
      <c r="G17" s="40"/>
      <c r="H17" s="40"/>
      <c r="I17" s="41"/>
      <c r="J17" s="26"/>
    </row>
    <row r="18" spans="2:10" s="27" customFormat="1" ht="34.5" customHeight="1">
      <c r="B18" s="42">
        <v>602</v>
      </c>
      <c r="C18" s="43" t="s">
        <v>22</v>
      </c>
      <c r="D18" s="44">
        <v>1005</v>
      </c>
      <c r="E18" s="45"/>
      <c r="F18" s="40"/>
      <c r="G18" s="40"/>
      <c r="H18" s="40"/>
      <c r="I18" s="41"/>
      <c r="J18" s="26"/>
    </row>
    <row r="19" spans="2:10" s="27" customFormat="1" ht="34.5" customHeight="1">
      <c r="B19" s="42">
        <v>603</v>
      </c>
      <c r="C19" s="43" t="s">
        <v>23</v>
      </c>
      <c r="D19" s="44">
        <v>1006</v>
      </c>
      <c r="E19" s="40"/>
      <c r="F19" s="40"/>
      <c r="G19" s="40"/>
      <c r="H19" s="40"/>
      <c r="I19" s="41"/>
      <c r="J19" s="26"/>
    </row>
    <row r="20" spans="2:10" s="27" customFormat="1" ht="34.5" customHeight="1">
      <c r="B20" s="42">
        <v>604</v>
      </c>
      <c r="C20" s="43" t="s">
        <v>24</v>
      </c>
      <c r="D20" s="44">
        <v>1007</v>
      </c>
      <c r="E20" s="40"/>
      <c r="F20" s="40"/>
      <c r="G20" s="40"/>
      <c r="H20" s="40"/>
      <c r="I20" s="41"/>
      <c r="J20" s="26"/>
    </row>
    <row r="21" spans="2:10" s="27" customFormat="1" ht="34.5" customHeight="1">
      <c r="B21" s="42">
        <v>605</v>
      </c>
      <c r="C21" s="43" t="s">
        <v>25</v>
      </c>
      <c r="D21" s="44">
        <v>1008</v>
      </c>
      <c r="E21" s="40"/>
      <c r="F21" s="40"/>
      <c r="G21" s="40"/>
      <c r="H21" s="40"/>
      <c r="I21" s="41"/>
      <c r="J21" s="26"/>
    </row>
    <row r="22" spans="2:10" s="27" customFormat="1" ht="34.5" customHeight="1">
      <c r="B22" s="34">
        <v>61</v>
      </c>
      <c r="C22" s="35" t="s">
        <v>26</v>
      </c>
      <c r="D22" s="36">
        <v>1009</v>
      </c>
      <c r="E22" s="37">
        <v>336115</v>
      </c>
      <c r="F22" s="46">
        <v>372427</v>
      </c>
      <c r="G22" s="46">
        <f>G23+G24+G25+G26+G27+G28</f>
        <v>372427</v>
      </c>
      <c r="H22" s="46">
        <f>H23+H24+H25+H26+H27+H28</f>
        <v>391649</v>
      </c>
      <c r="I22" s="38">
        <f>H22/G22*100</f>
        <v>105.16127992868401</v>
      </c>
      <c r="J22" s="26"/>
    </row>
    <row r="23" spans="2:10" s="27" customFormat="1" ht="34.5" customHeight="1">
      <c r="B23" s="42">
        <v>610</v>
      </c>
      <c r="C23" s="43" t="s">
        <v>27</v>
      </c>
      <c r="D23" s="44">
        <v>1010</v>
      </c>
      <c r="E23" s="40"/>
      <c r="F23" s="40"/>
      <c r="G23" s="40"/>
      <c r="H23" s="40"/>
      <c r="I23" s="41"/>
      <c r="J23" s="26"/>
    </row>
    <row r="24" spans="2:10" s="27" customFormat="1" ht="34.5" customHeight="1">
      <c r="B24" s="42">
        <v>611</v>
      </c>
      <c r="C24" s="43" t="s">
        <v>28</v>
      </c>
      <c r="D24" s="44">
        <v>1011</v>
      </c>
      <c r="E24" s="40"/>
      <c r="F24" s="40"/>
      <c r="G24" s="40"/>
      <c r="H24" s="40"/>
      <c r="I24" s="41"/>
      <c r="J24" s="26"/>
    </row>
    <row r="25" spans="2:10" s="27" customFormat="1" ht="34.5" customHeight="1">
      <c r="B25" s="42">
        <v>612</v>
      </c>
      <c r="C25" s="43" t="s">
        <v>29</v>
      </c>
      <c r="D25" s="44">
        <v>1012</v>
      </c>
      <c r="E25" s="40"/>
      <c r="F25" s="40"/>
      <c r="G25" s="40"/>
      <c r="H25" s="40"/>
      <c r="I25" s="41"/>
      <c r="J25" s="26"/>
    </row>
    <row r="26" spans="2:10" s="27" customFormat="1" ht="34.5" customHeight="1">
      <c r="B26" s="42">
        <v>613</v>
      </c>
      <c r="C26" s="43" t="s">
        <v>30</v>
      </c>
      <c r="D26" s="44">
        <v>1013</v>
      </c>
      <c r="E26" s="40"/>
      <c r="F26" s="40"/>
      <c r="G26" s="40"/>
      <c r="H26" s="40"/>
      <c r="I26" s="41"/>
      <c r="J26" s="26"/>
    </row>
    <row r="27" spans="2:10" s="27" customFormat="1" ht="34.5" customHeight="1">
      <c r="B27" s="42">
        <v>614</v>
      </c>
      <c r="C27" s="43" t="s">
        <v>31</v>
      </c>
      <c r="D27" s="44">
        <v>1014</v>
      </c>
      <c r="E27" s="40">
        <v>336115</v>
      </c>
      <c r="F27" s="40">
        <v>372427</v>
      </c>
      <c r="G27" s="40">
        <v>372427</v>
      </c>
      <c r="H27" s="40">
        <v>391649</v>
      </c>
      <c r="I27" s="41">
        <f>H27/G27*100</f>
        <v>105.16127992868401</v>
      </c>
      <c r="J27" s="26"/>
    </row>
    <row r="28" spans="2:10" s="27" customFormat="1" ht="34.5" customHeight="1">
      <c r="B28" s="42">
        <v>615</v>
      </c>
      <c r="C28" s="43" t="s">
        <v>32</v>
      </c>
      <c r="D28" s="44">
        <v>1015</v>
      </c>
      <c r="E28" s="31"/>
      <c r="F28" s="40"/>
      <c r="G28" s="40"/>
      <c r="H28" s="40"/>
      <c r="I28" s="41"/>
      <c r="J28" s="26"/>
    </row>
    <row r="29" spans="2:10" s="27" customFormat="1" ht="34.5" customHeight="1">
      <c r="B29" s="42">
        <v>64</v>
      </c>
      <c r="C29" s="29" t="s">
        <v>33</v>
      </c>
      <c r="D29" s="30">
        <v>1016</v>
      </c>
      <c r="E29" s="31">
        <v>1938</v>
      </c>
      <c r="F29" s="40">
        <v>2200</v>
      </c>
      <c r="G29" s="40">
        <v>2200</v>
      </c>
      <c r="H29" s="40">
        <v>2797</v>
      </c>
      <c r="I29" s="41">
        <f>H29/G29*100</f>
        <v>127.13636363636365</v>
      </c>
      <c r="J29" s="26"/>
    </row>
    <row r="30" spans="2:10" s="27" customFormat="1" ht="34.5" customHeight="1">
      <c r="B30" s="42">
        <v>65</v>
      </c>
      <c r="C30" s="29" t="s">
        <v>34</v>
      </c>
      <c r="D30" s="44">
        <v>1017</v>
      </c>
      <c r="E30" s="40"/>
      <c r="F30" s="40"/>
      <c r="G30" s="40"/>
      <c r="H30" s="40">
        <v>32</v>
      </c>
      <c r="I30" s="41"/>
      <c r="J30" s="26"/>
    </row>
    <row r="31" spans="2:10" s="27" customFormat="1" ht="34.5" customHeight="1">
      <c r="B31" s="28"/>
      <c r="C31" s="29" t="s">
        <v>35</v>
      </c>
      <c r="D31" s="47"/>
      <c r="E31" s="40"/>
      <c r="F31" s="40"/>
      <c r="G31" s="40"/>
      <c r="H31" s="40"/>
      <c r="I31" s="41"/>
      <c r="J31" s="26"/>
    </row>
    <row r="32" spans="2:10" s="27" customFormat="1" ht="39.75" customHeight="1">
      <c r="B32" s="34" t="s">
        <v>36</v>
      </c>
      <c r="C32" s="35" t="s">
        <v>37</v>
      </c>
      <c r="D32" s="36">
        <v>1018</v>
      </c>
      <c r="E32" s="37">
        <v>362638</v>
      </c>
      <c r="F32" s="37">
        <v>371872</v>
      </c>
      <c r="G32" s="37">
        <f>G33-G34-G35+G36+G37+G38+G39+G40+G41+G42+G43</f>
        <v>371872</v>
      </c>
      <c r="H32" s="37">
        <f>H33-H34-H35+H36+H37+H38+H39+H40+H41+H42+H43</f>
        <v>381179</v>
      </c>
      <c r="I32" s="38">
        <f>H32/G32*100</f>
        <v>102.50274287927029</v>
      </c>
      <c r="J32" s="26"/>
    </row>
    <row r="33" spans="2:10" s="27" customFormat="1" ht="34.5" customHeight="1">
      <c r="B33" s="42">
        <v>50</v>
      </c>
      <c r="C33" s="43" t="s">
        <v>38</v>
      </c>
      <c r="D33" s="48">
        <v>1019</v>
      </c>
      <c r="E33" s="40"/>
      <c r="F33" s="40"/>
      <c r="G33" s="40"/>
      <c r="H33" s="40"/>
      <c r="I33" s="41"/>
      <c r="J33" s="26"/>
    </row>
    <row r="34" spans="2:10" s="27" customFormat="1" ht="34.5" customHeight="1">
      <c r="B34" s="42">
        <v>62</v>
      </c>
      <c r="C34" s="43" t="s">
        <v>39</v>
      </c>
      <c r="D34" s="44">
        <v>1020</v>
      </c>
      <c r="E34" s="31">
        <v>12374</v>
      </c>
      <c r="F34" s="40">
        <v>15000</v>
      </c>
      <c r="G34" s="40">
        <v>15000</v>
      </c>
      <c r="H34" s="40">
        <v>20749</v>
      </c>
      <c r="I34" s="41">
        <f>H34/G34*100</f>
        <v>138.32666666666665</v>
      </c>
      <c r="J34" s="26"/>
    </row>
    <row r="35" spans="2:10" s="27" customFormat="1" ht="34.5" customHeight="1">
      <c r="B35" s="42">
        <v>630</v>
      </c>
      <c r="C35" s="43" t="s">
        <v>40</v>
      </c>
      <c r="D35" s="48">
        <v>1021</v>
      </c>
      <c r="E35" s="31"/>
      <c r="F35" s="40"/>
      <c r="G35" s="40"/>
      <c r="H35" s="40"/>
      <c r="I35" s="41"/>
      <c r="J35" s="26"/>
    </row>
    <row r="36" spans="2:10" s="27" customFormat="1" ht="34.5" customHeight="1">
      <c r="B36" s="42">
        <v>631</v>
      </c>
      <c r="C36" s="43" t="s">
        <v>41</v>
      </c>
      <c r="D36" s="44">
        <v>1022</v>
      </c>
      <c r="E36" s="40"/>
      <c r="F36" s="40"/>
      <c r="G36" s="40"/>
      <c r="H36" s="40"/>
      <c r="I36" s="41"/>
      <c r="J36" s="26"/>
    </row>
    <row r="37" spans="2:10" s="27" customFormat="1" ht="34.5" customHeight="1">
      <c r="B37" s="42" t="s">
        <v>42</v>
      </c>
      <c r="C37" s="43" t="s">
        <v>43</v>
      </c>
      <c r="D37" s="44">
        <v>1023</v>
      </c>
      <c r="E37" s="40">
        <v>42210</v>
      </c>
      <c r="F37" s="40">
        <v>40000</v>
      </c>
      <c r="G37" s="40">
        <v>40000</v>
      </c>
      <c r="H37" s="40">
        <v>44829</v>
      </c>
      <c r="I37" s="41">
        <f aca="true" t="shared" si="0" ref="I37:I41">H37/G37*100</f>
        <v>112.07249999999999</v>
      </c>
      <c r="J37" s="26"/>
    </row>
    <row r="38" spans="2:10" s="27" customFormat="1" ht="34.5" customHeight="1">
      <c r="B38" s="42">
        <v>513</v>
      </c>
      <c r="C38" s="43" t="s">
        <v>44</v>
      </c>
      <c r="D38" s="44">
        <v>1024</v>
      </c>
      <c r="E38" s="31">
        <v>52068</v>
      </c>
      <c r="F38" s="40">
        <v>63000</v>
      </c>
      <c r="G38" s="40">
        <v>63000</v>
      </c>
      <c r="H38" s="40">
        <v>53879</v>
      </c>
      <c r="I38" s="41">
        <f t="shared" si="0"/>
        <v>85.52222222222223</v>
      </c>
      <c r="J38" s="26"/>
    </row>
    <row r="39" spans="2:10" s="27" customFormat="1" ht="34.5" customHeight="1">
      <c r="B39" s="42">
        <v>52</v>
      </c>
      <c r="C39" s="43" t="s">
        <v>45</v>
      </c>
      <c r="D39" s="44">
        <v>1025</v>
      </c>
      <c r="E39" s="31">
        <v>160296</v>
      </c>
      <c r="F39" s="40">
        <v>163852</v>
      </c>
      <c r="G39" s="40">
        <v>163852</v>
      </c>
      <c r="H39" s="40">
        <v>169223</v>
      </c>
      <c r="I39" s="41">
        <f t="shared" si="0"/>
        <v>103.27795815736151</v>
      </c>
      <c r="J39" s="26"/>
    </row>
    <row r="40" spans="2:10" s="27" customFormat="1" ht="34.5" customHeight="1">
      <c r="B40" s="42">
        <v>53</v>
      </c>
      <c r="C40" s="43" t="s">
        <v>46</v>
      </c>
      <c r="D40" s="44">
        <v>1026</v>
      </c>
      <c r="E40" s="40">
        <v>39786</v>
      </c>
      <c r="F40" s="40">
        <v>38000</v>
      </c>
      <c r="G40" s="40">
        <v>38000</v>
      </c>
      <c r="H40" s="40">
        <v>52562</v>
      </c>
      <c r="I40" s="41">
        <f t="shared" si="0"/>
        <v>138.32105263157894</v>
      </c>
      <c r="J40" s="26"/>
    </row>
    <row r="41" spans="2:10" s="27" customFormat="1" ht="34.5" customHeight="1">
      <c r="B41" s="42">
        <v>540</v>
      </c>
      <c r="C41" s="43" t="s">
        <v>47</v>
      </c>
      <c r="D41" s="44">
        <v>1027</v>
      </c>
      <c r="E41" s="31">
        <v>55841</v>
      </c>
      <c r="F41" s="40">
        <v>59000</v>
      </c>
      <c r="G41" s="40">
        <v>59000</v>
      </c>
      <c r="H41" s="40">
        <v>55234</v>
      </c>
      <c r="I41" s="41">
        <f t="shared" si="0"/>
        <v>93.61694915254238</v>
      </c>
      <c r="J41" s="26"/>
    </row>
    <row r="42" spans="2:10" s="27" customFormat="1" ht="34.5" customHeight="1">
      <c r="B42" s="42" t="s">
        <v>48</v>
      </c>
      <c r="C42" s="43" t="s">
        <v>49</v>
      </c>
      <c r="D42" s="44">
        <v>1028</v>
      </c>
      <c r="E42" s="31"/>
      <c r="F42" s="40"/>
      <c r="G42" s="40"/>
      <c r="H42" s="40"/>
      <c r="I42" s="41"/>
      <c r="J42" s="26"/>
    </row>
    <row r="43" spans="2:10" s="49" customFormat="1" ht="34.5" customHeight="1">
      <c r="B43" s="42">
        <v>55</v>
      </c>
      <c r="C43" s="43" t="s">
        <v>50</v>
      </c>
      <c r="D43" s="44">
        <v>1029</v>
      </c>
      <c r="E43" s="50">
        <v>24811</v>
      </c>
      <c r="F43" s="50">
        <v>23020</v>
      </c>
      <c r="G43" s="50">
        <v>23020</v>
      </c>
      <c r="H43" s="50">
        <v>26201</v>
      </c>
      <c r="I43" s="41">
        <f aca="true" t="shared" si="1" ref="I43:I44">H43/G43*100</f>
        <v>113.81841876629018</v>
      </c>
      <c r="J43" s="3"/>
    </row>
    <row r="44" spans="2:10" s="49" customFormat="1" ht="34.5" customHeight="1">
      <c r="B44" s="34"/>
      <c r="C44" s="35" t="s">
        <v>51</v>
      </c>
      <c r="D44" s="36">
        <v>1030</v>
      </c>
      <c r="E44" s="51"/>
      <c r="F44" s="51">
        <v>2755</v>
      </c>
      <c r="G44" s="51">
        <f>G14-G32</f>
        <v>2755</v>
      </c>
      <c r="H44" s="52">
        <f>IF(((H14-H32)&gt;0),H14-H32,0)</f>
        <v>13299</v>
      </c>
      <c r="I44" s="38">
        <f t="shared" si="1"/>
        <v>482.72232304900183</v>
      </c>
      <c r="J44" s="3"/>
    </row>
    <row r="45" spans="2:10" s="49" customFormat="1" ht="34.5" customHeight="1">
      <c r="B45" s="34"/>
      <c r="C45" s="35" t="s">
        <v>52</v>
      </c>
      <c r="D45" s="36">
        <v>1031</v>
      </c>
      <c r="E45" s="51">
        <v>24585</v>
      </c>
      <c r="F45" s="51"/>
      <c r="G45" s="51"/>
      <c r="H45" s="52">
        <f>IF((H32-H14&gt;0),H32-H14,0)</f>
        <v>0</v>
      </c>
      <c r="I45" s="38"/>
      <c r="J45" s="3"/>
    </row>
    <row r="46" spans="2:10" s="49" customFormat="1" ht="34.5" customHeight="1">
      <c r="B46" s="34">
        <v>66</v>
      </c>
      <c r="C46" s="35" t="s">
        <v>53</v>
      </c>
      <c r="D46" s="36">
        <v>1032</v>
      </c>
      <c r="E46" s="51">
        <v>19606</v>
      </c>
      <c r="F46" s="51">
        <v>15000</v>
      </c>
      <c r="G46" s="51">
        <f>G47+G52+G53</f>
        <v>15000</v>
      </c>
      <c r="H46" s="51">
        <f>H47+H52+H53</f>
        <v>14572</v>
      </c>
      <c r="I46" s="38">
        <f>H46/G46*100</f>
        <v>97.14666666666668</v>
      </c>
      <c r="J46" s="3"/>
    </row>
    <row r="47" spans="2:10" s="49" customFormat="1" ht="34.5" customHeight="1">
      <c r="B47" s="28" t="s">
        <v>54</v>
      </c>
      <c r="C47" s="29" t="s">
        <v>55</v>
      </c>
      <c r="D47" s="53">
        <v>1033</v>
      </c>
      <c r="E47" s="50"/>
      <c r="F47" s="50"/>
      <c r="G47" s="50"/>
      <c r="H47" s="50"/>
      <c r="I47" s="41"/>
      <c r="J47" s="3"/>
    </row>
    <row r="48" spans="2:10" s="49" customFormat="1" ht="34.5" customHeight="1">
      <c r="B48" s="42">
        <v>660</v>
      </c>
      <c r="C48" s="43" t="s">
        <v>56</v>
      </c>
      <c r="D48" s="48">
        <v>1034</v>
      </c>
      <c r="E48" s="50"/>
      <c r="F48" s="50"/>
      <c r="G48" s="50"/>
      <c r="H48" s="50"/>
      <c r="I48" s="41"/>
      <c r="J48" s="3"/>
    </row>
    <row r="49" spans="2:10" s="49" customFormat="1" ht="34.5" customHeight="1">
      <c r="B49" s="42">
        <v>661</v>
      </c>
      <c r="C49" s="43" t="s">
        <v>57</v>
      </c>
      <c r="D49" s="48">
        <v>1035</v>
      </c>
      <c r="E49" s="50"/>
      <c r="F49" s="54"/>
      <c r="G49" s="55"/>
      <c r="H49" s="50"/>
      <c r="I49" s="41"/>
      <c r="J49" s="3"/>
    </row>
    <row r="50" spans="2:10" s="49" customFormat="1" ht="34.5" customHeight="1">
      <c r="B50" s="42">
        <v>665</v>
      </c>
      <c r="C50" s="43" t="s">
        <v>58</v>
      </c>
      <c r="D50" s="44">
        <v>1036</v>
      </c>
      <c r="E50" s="50"/>
      <c r="F50" s="50"/>
      <c r="G50" s="50"/>
      <c r="H50" s="50"/>
      <c r="I50" s="41"/>
      <c r="J50" s="3"/>
    </row>
    <row r="51" spans="2:10" s="49" customFormat="1" ht="34.5" customHeight="1">
      <c r="B51" s="42">
        <v>669</v>
      </c>
      <c r="C51" s="43" t="s">
        <v>59</v>
      </c>
      <c r="D51" s="44">
        <v>1037</v>
      </c>
      <c r="E51" s="50"/>
      <c r="F51" s="50"/>
      <c r="G51" s="50"/>
      <c r="H51" s="50"/>
      <c r="I51" s="41"/>
      <c r="J51" s="3"/>
    </row>
    <row r="52" spans="2:10" s="49" customFormat="1" ht="34.5" customHeight="1">
      <c r="B52" s="28">
        <v>662</v>
      </c>
      <c r="C52" s="29" t="s">
        <v>60</v>
      </c>
      <c r="D52" s="30">
        <v>1038</v>
      </c>
      <c r="E52" s="50">
        <v>19606</v>
      </c>
      <c r="F52" s="50">
        <v>15000</v>
      </c>
      <c r="G52" s="50">
        <v>15000</v>
      </c>
      <c r="H52" s="50">
        <v>14568</v>
      </c>
      <c r="I52" s="41">
        <f>H52/G52*100</f>
        <v>97.11999999999999</v>
      </c>
      <c r="J52" s="3"/>
    </row>
    <row r="53" spans="2:10" s="49" customFormat="1" ht="34.5" customHeight="1">
      <c r="B53" s="28" t="s">
        <v>61</v>
      </c>
      <c r="C53" s="29" t="s">
        <v>62</v>
      </c>
      <c r="D53" s="30">
        <v>1039</v>
      </c>
      <c r="E53" s="50"/>
      <c r="F53" s="40"/>
      <c r="G53" s="50"/>
      <c r="H53" s="40">
        <v>4</v>
      </c>
      <c r="I53" s="41"/>
      <c r="J53" s="3"/>
    </row>
    <row r="54" spans="2:10" s="49" customFormat="1" ht="34.5" customHeight="1">
      <c r="B54" s="34">
        <v>56</v>
      </c>
      <c r="C54" s="35" t="s">
        <v>63</v>
      </c>
      <c r="D54" s="36">
        <v>1040</v>
      </c>
      <c r="E54" s="51">
        <v>9486</v>
      </c>
      <c r="F54" s="51">
        <v>6000</v>
      </c>
      <c r="G54" s="51">
        <f>G55+G60+G61</f>
        <v>6000</v>
      </c>
      <c r="H54" s="51">
        <f>H55+H60+H61</f>
        <v>2585</v>
      </c>
      <c r="I54" s="38">
        <f>H54/G54*100</f>
        <v>43.083333333333336</v>
      </c>
      <c r="J54" s="3"/>
    </row>
    <row r="55" spans="2:10" ht="34.5" customHeight="1">
      <c r="B55" s="28" t="s">
        <v>64</v>
      </c>
      <c r="C55" s="29" t="s">
        <v>65</v>
      </c>
      <c r="D55" s="30">
        <v>1041</v>
      </c>
      <c r="E55" s="50"/>
      <c r="F55" s="50"/>
      <c r="G55" s="50"/>
      <c r="H55" s="50"/>
      <c r="I55" s="41"/>
      <c r="J55" s="3"/>
    </row>
    <row r="56" spans="2:10" ht="34.5" customHeight="1">
      <c r="B56" s="42">
        <v>560</v>
      </c>
      <c r="C56" s="43" t="s">
        <v>66</v>
      </c>
      <c r="D56" s="48">
        <v>1042</v>
      </c>
      <c r="E56" s="50"/>
      <c r="F56" s="50"/>
      <c r="G56" s="50"/>
      <c r="H56" s="50"/>
      <c r="I56" s="41"/>
      <c r="J56" s="3"/>
    </row>
    <row r="57" spans="2:10" ht="34.5" customHeight="1">
      <c r="B57" s="42">
        <v>561</v>
      </c>
      <c r="C57" s="43" t="s">
        <v>67</v>
      </c>
      <c r="D57" s="48">
        <v>1043</v>
      </c>
      <c r="E57" s="50"/>
      <c r="F57" s="50"/>
      <c r="G57" s="50"/>
      <c r="H57" s="50"/>
      <c r="I57" s="41"/>
      <c r="J57" s="3"/>
    </row>
    <row r="58" spans="2:10" ht="34.5" customHeight="1">
      <c r="B58" s="42">
        <v>565</v>
      </c>
      <c r="C58" s="43" t="s">
        <v>68</v>
      </c>
      <c r="D58" s="48">
        <v>1044</v>
      </c>
      <c r="E58" s="50"/>
      <c r="F58" s="50"/>
      <c r="G58" s="50"/>
      <c r="H58" s="50"/>
      <c r="I58" s="41"/>
      <c r="J58" s="3"/>
    </row>
    <row r="59" spans="2:10" ht="34.5" customHeight="1">
      <c r="B59" s="42" t="s">
        <v>69</v>
      </c>
      <c r="C59" s="43" t="s">
        <v>70</v>
      </c>
      <c r="D59" s="44">
        <v>1045</v>
      </c>
      <c r="E59" s="50"/>
      <c r="F59" s="50"/>
      <c r="G59" s="50"/>
      <c r="H59" s="50"/>
      <c r="I59" s="41"/>
      <c r="J59" s="3"/>
    </row>
    <row r="60" spans="2:10" ht="34.5" customHeight="1">
      <c r="B60" s="42">
        <v>562</v>
      </c>
      <c r="C60" s="29" t="s">
        <v>71</v>
      </c>
      <c r="D60" s="30">
        <v>1046</v>
      </c>
      <c r="E60" s="50">
        <v>9456</v>
      </c>
      <c r="F60" s="50">
        <v>6000</v>
      </c>
      <c r="G60" s="50">
        <v>6000</v>
      </c>
      <c r="H60" s="50">
        <v>2584</v>
      </c>
      <c r="I60" s="41">
        <f>H60/G60*100</f>
        <v>43.06666666666666</v>
      </c>
      <c r="J60" s="3"/>
    </row>
    <row r="61" spans="2:10" ht="34.5" customHeight="1">
      <c r="B61" s="28" t="s">
        <v>72</v>
      </c>
      <c r="C61" s="29" t="s">
        <v>73</v>
      </c>
      <c r="D61" s="30">
        <v>1047</v>
      </c>
      <c r="E61" s="50">
        <v>30</v>
      </c>
      <c r="F61" s="50"/>
      <c r="G61" s="50"/>
      <c r="H61" s="50">
        <v>1</v>
      </c>
      <c r="I61" s="41"/>
      <c r="J61" s="3"/>
    </row>
    <row r="62" spans="2:10" ht="34.5" customHeight="1">
      <c r="B62" s="34"/>
      <c r="C62" s="35" t="s">
        <v>74</v>
      </c>
      <c r="D62" s="36">
        <v>1048</v>
      </c>
      <c r="E62" s="51">
        <v>10120</v>
      </c>
      <c r="F62" s="51">
        <v>9000</v>
      </c>
      <c r="G62" s="52">
        <f>IF((G46-G54)&gt;0,G46-G54,0)</f>
        <v>9000</v>
      </c>
      <c r="H62" s="52">
        <f>IF((H46-H54)&gt;0,H46-H54,0)</f>
        <v>11987</v>
      </c>
      <c r="I62" s="38">
        <f>H62/G62*100</f>
        <v>133.1888888888889</v>
      </c>
      <c r="J62" s="3"/>
    </row>
    <row r="63" spans="2:10" ht="34.5" customHeight="1">
      <c r="B63" s="34"/>
      <c r="C63" s="35" t="s">
        <v>75</v>
      </c>
      <c r="D63" s="36">
        <v>1049</v>
      </c>
      <c r="E63" s="51"/>
      <c r="F63" s="51"/>
      <c r="G63" s="52">
        <f>IF((G54-G46)&gt;0,G54-G46,0)</f>
        <v>0</v>
      </c>
      <c r="H63" s="52">
        <f>IF((H54-H46)&gt;0,H54-H46,0)</f>
        <v>0</v>
      </c>
      <c r="I63" s="38"/>
      <c r="J63" s="3"/>
    </row>
    <row r="64" spans="2:10" ht="34.5" customHeight="1">
      <c r="B64" s="42" t="s">
        <v>76</v>
      </c>
      <c r="C64" s="43" t="s">
        <v>77</v>
      </c>
      <c r="D64" s="44">
        <v>1050</v>
      </c>
      <c r="E64" s="50">
        <v>88</v>
      </c>
      <c r="F64" s="50"/>
      <c r="G64" s="50"/>
      <c r="H64" s="50"/>
      <c r="I64" s="41"/>
      <c r="J64" s="3"/>
    </row>
    <row r="65" spans="2:10" ht="34.5" customHeight="1">
      <c r="B65" s="42" t="s">
        <v>78</v>
      </c>
      <c r="C65" s="43" t="s">
        <v>79</v>
      </c>
      <c r="D65" s="48">
        <v>1051</v>
      </c>
      <c r="E65" s="50"/>
      <c r="F65" s="50"/>
      <c r="G65" s="50"/>
      <c r="H65" s="50"/>
      <c r="I65" s="41"/>
      <c r="J65" s="3"/>
    </row>
    <row r="66" spans="2:10" ht="34.5" customHeight="1">
      <c r="B66" s="56" t="s">
        <v>80</v>
      </c>
      <c r="C66" s="57" t="s">
        <v>81</v>
      </c>
      <c r="D66" s="53">
        <v>1052</v>
      </c>
      <c r="E66" s="58">
        <v>2187</v>
      </c>
      <c r="F66" s="58">
        <v>2500</v>
      </c>
      <c r="G66" s="58">
        <v>2500</v>
      </c>
      <c r="H66" s="58">
        <v>2541</v>
      </c>
      <c r="I66" s="59">
        <f aca="true" t="shared" si="2" ref="I66:I68">H66/G66*100</f>
        <v>101.64</v>
      </c>
      <c r="J66" s="3"/>
    </row>
    <row r="67" spans="2:10" ht="34.5" customHeight="1">
      <c r="B67" s="56" t="s">
        <v>82</v>
      </c>
      <c r="C67" s="57" t="s">
        <v>83</v>
      </c>
      <c r="D67" s="53">
        <v>1053</v>
      </c>
      <c r="E67" s="58">
        <v>7247</v>
      </c>
      <c r="F67" s="58">
        <v>11000</v>
      </c>
      <c r="G67" s="58">
        <v>11000</v>
      </c>
      <c r="H67" s="58">
        <v>995</v>
      </c>
      <c r="I67" s="59">
        <f t="shared" si="2"/>
        <v>9.045454545454545</v>
      </c>
      <c r="J67" s="3"/>
    </row>
    <row r="68" spans="2:10" ht="34.5" customHeight="1">
      <c r="B68" s="60"/>
      <c r="C68" s="61" t="s">
        <v>84</v>
      </c>
      <c r="D68" s="62">
        <v>1054</v>
      </c>
      <c r="E68" s="63"/>
      <c r="F68" s="63">
        <v>3255</v>
      </c>
      <c r="G68" s="52">
        <f>IF(((G44-G45+G62-G63+G64-G65+G66-G67)&gt;0),G44-G45+G62-G63+G64-G65+G66-G67,0)</f>
        <v>3255</v>
      </c>
      <c r="H68" s="52">
        <f>IF(((H44-H45+H62-H63+H64-H65+H66-H67)&gt;0),H44-H45+H62-H63+H64-H65+H66-H67,0)</f>
        <v>26832</v>
      </c>
      <c r="I68" s="38">
        <f t="shared" si="2"/>
        <v>824.331797235023</v>
      </c>
      <c r="J68" s="3"/>
    </row>
    <row r="69" spans="2:10" ht="34.5" customHeight="1">
      <c r="B69" s="60"/>
      <c r="C69" s="61" t="s">
        <v>85</v>
      </c>
      <c r="D69" s="62">
        <v>1055</v>
      </c>
      <c r="E69" s="63">
        <v>19437</v>
      </c>
      <c r="F69" s="63"/>
      <c r="G69" s="52">
        <f>IF(((G45-G44+G63-G62+G65-G64+G67-G66)&gt;0),G45-G44+G63-G62+G65-G64+G67-G66,0)</f>
        <v>0</v>
      </c>
      <c r="H69" s="52">
        <f>IF(((H45-H44+H63-H62+H65-H64+H67-H66)&gt;0),H45-H44+H63-H62+H65-H64+H67-H66,0)</f>
        <v>0</v>
      </c>
      <c r="I69" s="38"/>
      <c r="J69" s="3"/>
    </row>
    <row r="70" spans="2:10" ht="34.5" customHeight="1">
      <c r="B70" s="42" t="s">
        <v>86</v>
      </c>
      <c r="C70" s="43" t="s">
        <v>87</v>
      </c>
      <c r="D70" s="44">
        <v>1056</v>
      </c>
      <c r="E70" s="50"/>
      <c r="F70" s="50"/>
      <c r="G70" s="50"/>
      <c r="H70" s="50"/>
      <c r="I70" s="41"/>
      <c r="J70" s="3"/>
    </row>
    <row r="71" spans="2:10" ht="34.5" customHeight="1">
      <c r="B71" s="42" t="s">
        <v>88</v>
      </c>
      <c r="C71" s="43" t="s">
        <v>89</v>
      </c>
      <c r="D71" s="48">
        <v>1057</v>
      </c>
      <c r="E71" s="50"/>
      <c r="F71" s="50"/>
      <c r="G71" s="50"/>
      <c r="H71" s="50">
        <v>6552</v>
      </c>
      <c r="I71" s="41"/>
      <c r="J71" s="3"/>
    </row>
    <row r="72" spans="2:10" ht="34.5" customHeight="1">
      <c r="B72" s="34"/>
      <c r="C72" s="35" t="s">
        <v>90</v>
      </c>
      <c r="D72" s="36">
        <v>1058</v>
      </c>
      <c r="E72" s="51"/>
      <c r="F72" s="51">
        <v>3255</v>
      </c>
      <c r="G72" s="52">
        <f>IF(((G68-G69+G70-G71)&gt;0),G68-G69+G70-G71,0)</f>
        <v>3255</v>
      </c>
      <c r="H72" s="52">
        <f>IF(((H68-H69+H70-H71)&gt;0),H68-H69+H70-H71,0)</f>
        <v>20280</v>
      </c>
      <c r="I72" s="38">
        <f>H72/G72*100</f>
        <v>623.0414746543778</v>
      </c>
      <c r="J72" s="3"/>
    </row>
    <row r="73" spans="2:10" ht="34.5" customHeight="1">
      <c r="B73" s="34"/>
      <c r="C73" s="35" t="s">
        <v>91</v>
      </c>
      <c r="D73" s="36">
        <v>1059</v>
      </c>
      <c r="E73" s="51">
        <v>19437</v>
      </c>
      <c r="F73" s="51"/>
      <c r="G73" s="52">
        <f>IF(((G69-G68+G71-G70)&gt;0),G69-G68+G71-G70,0)</f>
        <v>0</v>
      </c>
      <c r="H73" s="52">
        <f>IF(((H69-H68+H71-H70)&gt;0),H69-H68+H71-H70,0)</f>
        <v>0</v>
      </c>
      <c r="I73" s="38"/>
      <c r="J73" s="3"/>
    </row>
    <row r="74" spans="2:10" ht="34.5" customHeight="1">
      <c r="B74" s="42"/>
      <c r="C74" s="43" t="s">
        <v>92</v>
      </c>
      <c r="D74" s="44"/>
      <c r="E74" s="50"/>
      <c r="F74" s="50"/>
      <c r="G74" s="50"/>
      <c r="H74" s="50"/>
      <c r="I74" s="41"/>
      <c r="J74" s="3"/>
    </row>
    <row r="75" spans="2:10" ht="34.5" customHeight="1">
      <c r="B75" s="42">
        <v>721</v>
      </c>
      <c r="C75" s="43" t="s">
        <v>93</v>
      </c>
      <c r="D75" s="44">
        <v>1060</v>
      </c>
      <c r="E75" s="50"/>
      <c r="F75" s="50">
        <v>1000</v>
      </c>
      <c r="G75" s="50"/>
      <c r="H75" s="50"/>
      <c r="I75" s="41" t="e">
        <f aca="true" t="shared" si="3" ref="I75:I77">H75/G75*100</f>
        <v>#DIV/0!</v>
      </c>
      <c r="J75" s="3"/>
    </row>
    <row r="76" spans="2:10" ht="34.5" customHeight="1">
      <c r="B76" s="42" t="s">
        <v>94</v>
      </c>
      <c r="C76" s="43" t="s">
        <v>95</v>
      </c>
      <c r="D76" s="48">
        <v>1061</v>
      </c>
      <c r="E76" s="50">
        <v>14781</v>
      </c>
      <c r="F76" s="50">
        <v>1000</v>
      </c>
      <c r="G76" s="50">
        <v>1000</v>
      </c>
      <c r="H76" s="50">
        <v>7962</v>
      </c>
      <c r="I76" s="41">
        <f t="shared" si="3"/>
        <v>796.1999999999999</v>
      </c>
      <c r="J76" s="3"/>
    </row>
    <row r="77" spans="2:10" ht="34.5" customHeight="1">
      <c r="B77" s="42" t="s">
        <v>94</v>
      </c>
      <c r="C77" s="43" t="s">
        <v>96</v>
      </c>
      <c r="D77" s="48">
        <v>1062</v>
      </c>
      <c r="E77" s="50"/>
      <c r="F77" s="50"/>
      <c r="G77" s="50"/>
      <c r="H77" s="50"/>
      <c r="I77" s="41" t="e">
        <f t="shared" si="3"/>
        <v>#DIV/0!</v>
      </c>
      <c r="J77" s="3"/>
    </row>
    <row r="78" spans="2:10" ht="34.5" customHeight="1">
      <c r="B78" s="42">
        <v>723</v>
      </c>
      <c r="C78" s="43" t="s">
        <v>97</v>
      </c>
      <c r="D78" s="44">
        <v>1063</v>
      </c>
      <c r="E78" s="50"/>
      <c r="F78" s="50"/>
      <c r="G78" s="50"/>
      <c r="H78" s="50"/>
      <c r="I78" s="41"/>
      <c r="J78" s="3"/>
    </row>
    <row r="79" spans="2:10" ht="34.5" customHeight="1">
      <c r="B79" s="34"/>
      <c r="C79" s="35" t="s">
        <v>98</v>
      </c>
      <c r="D79" s="36">
        <v>1064</v>
      </c>
      <c r="E79" s="51"/>
      <c r="F79" s="51">
        <v>2255</v>
      </c>
      <c r="G79" s="52">
        <f>IF(((G72-G73-G75-G76+G77-G78)&gt;0),G72-G73-G75-G76+G77-G78,0)</f>
        <v>2255</v>
      </c>
      <c r="H79" s="52">
        <f>IF(((H72-H73-H75-H76+H77-H78)&gt;0),H72-H73-H75-H76+H77-H78,0)</f>
        <v>12318</v>
      </c>
      <c r="I79" s="38">
        <f>H79/G79*100</f>
        <v>546.2527716186253</v>
      </c>
      <c r="J79" s="3"/>
    </row>
    <row r="80" spans="2:10" ht="34.5" customHeight="1">
      <c r="B80" s="34"/>
      <c r="C80" s="35" t="s">
        <v>99</v>
      </c>
      <c r="D80" s="36">
        <v>1065</v>
      </c>
      <c r="E80" s="51">
        <v>34218</v>
      </c>
      <c r="F80" s="51"/>
      <c r="G80" s="52">
        <f>IF(((G73-G72+G75+G76-G77+G78)&gt;0),G73-G72+G75+G76-G77+G78,0)</f>
        <v>0</v>
      </c>
      <c r="H80" s="52">
        <f>IF(((H73-H72+H75+H76-H77+H78)&gt;0),H73-H72+H75+H76-H77+H78,0)</f>
        <v>0</v>
      </c>
      <c r="I80" s="38"/>
      <c r="J80" s="3"/>
    </row>
    <row r="81" spans="2:10" ht="34.5" customHeight="1">
      <c r="B81" s="42"/>
      <c r="C81" s="43" t="s">
        <v>100</v>
      </c>
      <c r="D81" s="44">
        <v>1066</v>
      </c>
      <c r="E81" s="50"/>
      <c r="F81" s="50"/>
      <c r="G81" s="50"/>
      <c r="H81" s="50"/>
      <c r="I81" s="41"/>
      <c r="J81" s="3"/>
    </row>
    <row r="82" spans="2:10" ht="34.5" customHeight="1">
      <c r="B82" s="42"/>
      <c r="C82" s="43" t="s">
        <v>101</v>
      </c>
      <c r="D82" s="44">
        <v>1067</v>
      </c>
      <c r="E82" s="50"/>
      <c r="F82" s="50"/>
      <c r="G82" s="50"/>
      <c r="H82" s="50"/>
      <c r="I82" s="41"/>
      <c r="J82" s="3"/>
    </row>
    <row r="83" spans="2:10" ht="34.5" customHeight="1">
      <c r="B83" s="42"/>
      <c r="C83" s="43" t="s">
        <v>102</v>
      </c>
      <c r="D83" s="44">
        <v>1068</v>
      </c>
      <c r="E83" s="50"/>
      <c r="F83" s="50"/>
      <c r="G83" s="50"/>
      <c r="H83" s="50"/>
      <c r="I83" s="41"/>
      <c r="J83" s="3"/>
    </row>
    <row r="84" spans="2:10" ht="34.5" customHeight="1">
      <c r="B84" s="42"/>
      <c r="C84" s="43" t="s">
        <v>103</v>
      </c>
      <c r="D84" s="44">
        <v>1069</v>
      </c>
      <c r="E84" s="50"/>
      <c r="F84" s="50"/>
      <c r="G84" s="50"/>
      <c r="H84" s="50"/>
      <c r="I84" s="41"/>
      <c r="J84" s="3"/>
    </row>
    <row r="85" spans="2:10" ht="34.5" customHeight="1">
      <c r="B85" s="42"/>
      <c r="C85" s="43" t="s">
        <v>104</v>
      </c>
      <c r="D85" s="48"/>
      <c r="E85" s="50"/>
      <c r="F85" s="50"/>
      <c r="G85" s="50"/>
      <c r="H85" s="50"/>
      <c r="I85" s="41"/>
      <c r="J85" s="3"/>
    </row>
    <row r="86" spans="2:10" ht="34.5" customHeight="1">
      <c r="B86" s="42"/>
      <c r="C86" s="43" t="s">
        <v>105</v>
      </c>
      <c r="D86" s="48">
        <v>1070</v>
      </c>
      <c r="E86" s="50"/>
      <c r="F86" s="50"/>
      <c r="G86" s="50"/>
      <c r="H86" s="50"/>
      <c r="I86" s="41"/>
      <c r="J86" s="3"/>
    </row>
    <row r="87" spans="2:10" ht="34.5" customHeight="1">
      <c r="B87" s="64"/>
      <c r="C87" s="65" t="s">
        <v>106</v>
      </c>
      <c r="D87" s="66">
        <v>1071</v>
      </c>
      <c r="E87" s="67"/>
      <c r="F87" s="67"/>
      <c r="G87" s="67"/>
      <c r="H87" s="67"/>
      <c r="I87" s="41"/>
      <c r="J87" s="3"/>
    </row>
    <row r="88" spans="4:5" ht="15.75">
      <c r="D88" s="68"/>
      <c r="E88" s="69"/>
    </row>
    <row r="89" spans="2:9" ht="18.75">
      <c r="B89" s="1" t="s">
        <v>107</v>
      </c>
      <c r="D89" s="68"/>
      <c r="E89" s="70"/>
      <c r="F89" s="71"/>
      <c r="G89" s="72" t="s">
        <v>108</v>
      </c>
      <c r="H89" s="71"/>
      <c r="I89" s="72"/>
    </row>
    <row r="90" ht="18.75">
      <c r="D90" s="73" t="s">
        <v>109</v>
      </c>
    </row>
  </sheetData>
  <sheetProtection selectLockedCells="1" selectUnlockedCells="1"/>
  <mergeCells count="8">
    <mergeCell ref="B6:I6"/>
    <mergeCell ref="B10:B11"/>
    <mergeCell ref="C10:C11"/>
    <mergeCell ref="D10:D11"/>
    <mergeCell ref="E10:E11"/>
    <mergeCell ref="F10:F11"/>
    <mergeCell ref="G10:H10"/>
    <mergeCell ref="I10:I11"/>
  </mergeCells>
  <printOptions/>
  <pageMargins left="0.25" right="0.25" top="0.75" bottom="0.75" header="0.5118055555555555" footer="0.5118055555555555"/>
  <pageSetup fitToHeight="0" fitToWidth="1" horizontalDpi="300" verticalDpi="300" orientation="portrait" paperSize="9"/>
</worksheet>
</file>

<file path=xl/worksheets/sheet10.xml><?xml version="1.0" encoding="utf-8"?>
<worksheet xmlns="http://schemas.openxmlformats.org/spreadsheetml/2006/main" xmlns:r="http://schemas.openxmlformats.org/officeDocument/2006/relationships">
  <sheetPr>
    <tabColor indexed="21"/>
    <pageSetUpPr fitToPage="1"/>
  </sheetPr>
  <dimension ref="B2:V34"/>
  <sheetViews>
    <sheetView zoomScale="75" zoomScaleNormal="75" workbookViewId="0" topLeftCell="A1">
      <selection activeCell="B32" sqref="B32"/>
    </sheetView>
  </sheetViews>
  <sheetFormatPr defaultColWidth="8.00390625" defaultRowHeight="12.75"/>
  <cols>
    <col min="1" max="1" width="9.140625" style="1" customWidth="1"/>
    <col min="2" max="2" width="31.7109375" style="1" customWidth="1"/>
    <col min="3" max="3" width="28.28125" style="1" customWidth="1"/>
    <col min="4" max="4" width="12.8515625" style="1" customWidth="1"/>
    <col min="5" max="5" width="16.7109375" style="1" customWidth="1"/>
    <col min="6" max="6" width="19.421875" style="1" customWidth="1"/>
    <col min="7" max="8" width="27.28125" style="1" customWidth="1"/>
    <col min="9" max="10" width="13.7109375" style="1" customWidth="1"/>
    <col min="11" max="11" width="16.57421875" style="1" customWidth="1"/>
    <col min="12" max="22" width="13.7109375" style="1" customWidth="1"/>
    <col min="23" max="16384" width="9.140625" style="1" customWidth="1"/>
  </cols>
  <sheetData>
    <row r="1" s="3" customFormat="1" ht="15"/>
    <row r="2" s="3" customFormat="1" ht="15">
      <c r="V2" s="79" t="s">
        <v>729</v>
      </c>
    </row>
    <row r="3" s="3" customFormat="1" ht="15"/>
    <row r="4" spans="2:3" s="3" customFormat="1" ht="15">
      <c r="B4" s="3" t="s">
        <v>1</v>
      </c>
      <c r="C4" s="6" t="s">
        <v>2</v>
      </c>
    </row>
    <row r="5" spans="2:3" s="3" customFormat="1" ht="15">
      <c r="B5" s="3" t="s">
        <v>3</v>
      </c>
      <c r="C5" s="311" t="s">
        <v>4</v>
      </c>
    </row>
    <row r="6" s="3" customFormat="1" ht="15">
      <c r="B6" s="3" t="s">
        <v>730</v>
      </c>
    </row>
    <row r="7" s="3" customFormat="1" ht="15"/>
    <row r="8" spans="2:22" s="3" customFormat="1" ht="20.25">
      <c r="B8" s="277" t="s">
        <v>731</v>
      </c>
      <c r="C8" s="277"/>
      <c r="D8" s="277"/>
      <c r="E8" s="277"/>
      <c r="F8" s="277"/>
      <c r="G8" s="277"/>
      <c r="H8" s="277"/>
      <c r="I8" s="277"/>
      <c r="J8" s="277"/>
      <c r="K8" s="277"/>
      <c r="L8" s="277"/>
      <c r="M8" s="277"/>
      <c r="N8" s="277"/>
      <c r="O8" s="277"/>
      <c r="P8" s="277"/>
      <c r="Q8" s="277"/>
      <c r="R8" s="277"/>
      <c r="S8" s="277"/>
      <c r="T8" s="277"/>
      <c r="U8" s="277"/>
      <c r="V8" s="277"/>
    </row>
    <row r="9" spans="4:14" s="3" customFormat="1" ht="15.75">
      <c r="D9" s="236"/>
      <c r="E9" s="236"/>
      <c r="F9" s="236"/>
      <c r="G9" s="236"/>
      <c r="H9" s="236"/>
      <c r="I9" s="236"/>
      <c r="J9" s="236"/>
      <c r="K9" s="236"/>
      <c r="L9" s="236"/>
      <c r="M9" s="236"/>
      <c r="N9" s="236"/>
    </row>
    <row r="10" spans="2:22" s="3" customFormat="1" ht="38.25" customHeight="1">
      <c r="B10" s="336" t="s">
        <v>732</v>
      </c>
      <c r="C10" s="337" t="s">
        <v>733</v>
      </c>
      <c r="D10" s="316" t="s">
        <v>734</v>
      </c>
      <c r="E10" s="314" t="s">
        <v>735</v>
      </c>
      <c r="F10" s="314" t="s">
        <v>736</v>
      </c>
      <c r="G10" s="314" t="s">
        <v>737</v>
      </c>
      <c r="H10" s="314" t="s">
        <v>738</v>
      </c>
      <c r="I10" s="314" t="s">
        <v>739</v>
      </c>
      <c r="J10" s="314" t="s">
        <v>740</v>
      </c>
      <c r="K10" s="314" t="s">
        <v>741</v>
      </c>
      <c r="L10" s="314" t="s">
        <v>742</v>
      </c>
      <c r="M10" s="314" t="s">
        <v>743</v>
      </c>
      <c r="N10" s="314" t="s">
        <v>744</v>
      </c>
      <c r="O10" s="338" t="s">
        <v>745</v>
      </c>
      <c r="P10" s="338"/>
      <c r="Q10" s="338"/>
      <c r="R10" s="338"/>
      <c r="S10" s="338"/>
      <c r="T10" s="338"/>
      <c r="U10" s="338"/>
      <c r="V10" s="338"/>
    </row>
    <row r="11" spans="2:22" s="3" customFormat="1" ht="48.75" customHeight="1">
      <c r="B11" s="336"/>
      <c r="C11" s="337"/>
      <c r="D11" s="316"/>
      <c r="E11" s="314"/>
      <c r="F11" s="314"/>
      <c r="G11" s="314"/>
      <c r="H11" s="314"/>
      <c r="I11" s="314"/>
      <c r="J11" s="314"/>
      <c r="K11" s="314"/>
      <c r="L11" s="314"/>
      <c r="M11" s="314"/>
      <c r="N11" s="314"/>
      <c r="O11" s="339" t="s">
        <v>746</v>
      </c>
      <c r="P11" s="339" t="s">
        <v>747</v>
      </c>
      <c r="Q11" s="339" t="s">
        <v>748</v>
      </c>
      <c r="R11" s="339" t="s">
        <v>749</v>
      </c>
      <c r="S11" s="339" t="s">
        <v>750</v>
      </c>
      <c r="T11" s="339" t="s">
        <v>751</v>
      </c>
      <c r="U11" s="339" t="s">
        <v>752</v>
      </c>
      <c r="V11" s="340" t="s">
        <v>753</v>
      </c>
    </row>
    <row r="12" spans="2:22" s="3" customFormat="1" ht="15">
      <c r="B12" s="341" t="s">
        <v>754</v>
      </c>
      <c r="C12" s="342"/>
      <c r="D12" s="342"/>
      <c r="E12" s="342"/>
      <c r="F12" s="342"/>
      <c r="G12" s="342"/>
      <c r="H12" s="342"/>
      <c r="I12" s="342"/>
      <c r="J12" s="342"/>
      <c r="K12" s="342"/>
      <c r="L12" s="342"/>
      <c r="M12" s="342"/>
      <c r="N12" s="342"/>
      <c r="O12" s="342"/>
      <c r="P12" s="342"/>
      <c r="Q12" s="342"/>
      <c r="R12" s="342"/>
      <c r="S12" s="342"/>
      <c r="T12" s="342"/>
      <c r="U12" s="342"/>
      <c r="V12" s="343"/>
    </row>
    <row r="13" spans="2:22" s="3" customFormat="1" ht="15">
      <c r="B13" s="344" t="s">
        <v>755</v>
      </c>
      <c r="C13" s="326"/>
      <c r="D13" s="326"/>
      <c r="E13" s="326"/>
      <c r="F13" s="326"/>
      <c r="G13" s="326"/>
      <c r="H13" s="326"/>
      <c r="I13" s="326"/>
      <c r="J13" s="326"/>
      <c r="K13" s="326"/>
      <c r="L13" s="326"/>
      <c r="M13" s="326"/>
      <c r="N13" s="326"/>
      <c r="O13" s="326"/>
      <c r="P13" s="326"/>
      <c r="Q13" s="326"/>
      <c r="R13" s="326"/>
      <c r="S13" s="326"/>
      <c r="T13" s="326"/>
      <c r="U13" s="326"/>
      <c r="V13" s="270"/>
    </row>
    <row r="14" spans="2:22" s="3" customFormat="1" ht="15">
      <c r="B14" s="344" t="s">
        <v>755</v>
      </c>
      <c r="C14" s="326"/>
      <c r="D14" s="326"/>
      <c r="E14" s="326"/>
      <c r="F14" s="326"/>
      <c r="G14" s="326"/>
      <c r="H14" s="326"/>
      <c r="I14" s="326"/>
      <c r="J14" s="326"/>
      <c r="K14" s="326"/>
      <c r="L14" s="326"/>
      <c r="M14" s="326"/>
      <c r="N14" s="326"/>
      <c r="O14" s="326"/>
      <c r="P14" s="326"/>
      <c r="Q14" s="326"/>
      <c r="R14" s="326"/>
      <c r="S14" s="326"/>
      <c r="T14" s="326"/>
      <c r="U14" s="326"/>
      <c r="V14" s="270"/>
    </row>
    <row r="15" spans="2:22" s="3" customFormat="1" ht="15">
      <c r="B15" s="344" t="s">
        <v>755</v>
      </c>
      <c r="C15" s="326"/>
      <c r="D15" s="326"/>
      <c r="E15" s="326"/>
      <c r="F15" s="326"/>
      <c r="G15" s="326"/>
      <c r="H15" s="326"/>
      <c r="I15" s="326"/>
      <c r="J15" s="326"/>
      <c r="K15" s="326"/>
      <c r="L15" s="326"/>
      <c r="M15" s="326"/>
      <c r="N15" s="326"/>
      <c r="O15" s="326"/>
      <c r="P15" s="326"/>
      <c r="Q15" s="326"/>
      <c r="R15" s="326"/>
      <c r="S15" s="326"/>
      <c r="T15" s="326"/>
      <c r="U15" s="326"/>
      <c r="V15" s="270"/>
    </row>
    <row r="16" spans="2:22" s="3" customFormat="1" ht="15">
      <c r="B16" s="344" t="s">
        <v>755</v>
      </c>
      <c r="C16" s="326"/>
      <c r="D16" s="326"/>
      <c r="E16" s="326"/>
      <c r="F16" s="326"/>
      <c r="G16" s="326"/>
      <c r="H16" s="326"/>
      <c r="I16" s="326"/>
      <c r="J16" s="326"/>
      <c r="K16" s="326"/>
      <c r="L16" s="326"/>
      <c r="M16" s="326"/>
      <c r="N16" s="326"/>
      <c r="O16" s="326"/>
      <c r="P16" s="326"/>
      <c r="Q16" s="326"/>
      <c r="R16" s="326"/>
      <c r="S16" s="326"/>
      <c r="T16" s="326"/>
      <c r="U16" s="326"/>
      <c r="V16" s="270"/>
    </row>
    <row r="17" spans="2:22" s="3" customFormat="1" ht="15">
      <c r="B17" s="344" t="s">
        <v>755</v>
      </c>
      <c r="C17" s="326"/>
      <c r="D17" s="326"/>
      <c r="E17" s="326"/>
      <c r="F17" s="326"/>
      <c r="G17" s="326"/>
      <c r="H17" s="326"/>
      <c r="I17" s="326"/>
      <c r="J17" s="326"/>
      <c r="K17" s="326"/>
      <c r="L17" s="326"/>
      <c r="M17" s="326"/>
      <c r="N17" s="326"/>
      <c r="O17" s="326"/>
      <c r="P17" s="326"/>
      <c r="Q17" s="326"/>
      <c r="R17" s="326"/>
      <c r="S17" s="326"/>
      <c r="T17" s="326"/>
      <c r="U17" s="326"/>
      <c r="V17" s="270"/>
    </row>
    <row r="18" spans="2:22" s="3" customFormat="1" ht="15">
      <c r="B18" s="344" t="s">
        <v>756</v>
      </c>
      <c r="C18" s="326"/>
      <c r="D18" s="326"/>
      <c r="E18" s="326"/>
      <c r="F18" s="326"/>
      <c r="G18" s="326"/>
      <c r="H18" s="326"/>
      <c r="I18" s="326"/>
      <c r="J18" s="326"/>
      <c r="K18" s="326"/>
      <c r="L18" s="326"/>
      <c r="M18" s="326"/>
      <c r="N18" s="326"/>
      <c r="O18" s="326"/>
      <c r="P18" s="326"/>
      <c r="Q18" s="326"/>
      <c r="R18" s="326"/>
      <c r="S18" s="326"/>
      <c r="T18" s="326"/>
      <c r="U18" s="326"/>
      <c r="V18" s="270"/>
    </row>
    <row r="19" spans="2:22" s="3" customFormat="1" ht="15">
      <c r="B19" s="344" t="s">
        <v>755</v>
      </c>
      <c r="C19" s="326"/>
      <c r="D19" s="326"/>
      <c r="E19" s="326"/>
      <c r="F19" s="326"/>
      <c r="G19" s="326"/>
      <c r="H19" s="326"/>
      <c r="I19" s="326"/>
      <c r="J19" s="326"/>
      <c r="K19" s="326"/>
      <c r="L19" s="326"/>
      <c r="M19" s="326"/>
      <c r="N19" s="326"/>
      <c r="O19" s="326"/>
      <c r="P19" s="326"/>
      <c r="Q19" s="326"/>
      <c r="R19" s="326"/>
      <c r="S19" s="326"/>
      <c r="T19" s="326"/>
      <c r="U19" s="326"/>
      <c r="V19" s="270"/>
    </row>
    <row r="20" spans="2:22" s="3" customFormat="1" ht="15">
      <c r="B20" s="344" t="s">
        <v>755</v>
      </c>
      <c r="C20" s="326"/>
      <c r="D20" s="326"/>
      <c r="E20" s="326"/>
      <c r="F20" s="326"/>
      <c r="G20" s="326"/>
      <c r="H20" s="326"/>
      <c r="I20" s="326"/>
      <c r="J20" s="326"/>
      <c r="K20" s="326"/>
      <c r="L20" s="326"/>
      <c r="M20" s="326"/>
      <c r="N20" s="326"/>
      <c r="O20" s="326"/>
      <c r="P20" s="326"/>
      <c r="Q20" s="326"/>
      <c r="R20" s="326"/>
      <c r="S20" s="326"/>
      <c r="T20" s="326"/>
      <c r="U20" s="326"/>
      <c r="V20" s="270"/>
    </row>
    <row r="21" spans="2:22" s="3" customFormat="1" ht="15">
      <c r="B21" s="344" t="s">
        <v>755</v>
      </c>
      <c r="C21" s="326"/>
      <c r="D21" s="326"/>
      <c r="E21" s="326"/>
      <c r="F21" s="326"/>
      <c r="G21" s="326"/>
      <c r="H21" s="326"/>
      <c r="I21" s="326"/>
      <c r="J21" s="326"/>
      <c r="K21" s="326"/>
      <c r="L21" s="326"/>
      <c r="M21" s="326"/>
      <c r="N21" s="326"/>
      <c r="O21" s="326"/>
      <c r="P21" s="326"/>
      <c r="Q21" s="326"/>
      <c r="R21" s="326"/>
      <c r="S21" s="326"/>
      <c r="T21" s="326"/>
      <c r="U21" s="326"/>
      <c r="V21" s="270"/>
    </row>
    <row r="22" spans="2:22" s="3" customFormat="1" ht="15">
      <c r="B22" s="344" t="s">
        <v>755</v>
      </c>
      <c r="C22" s="326"/>
      <c r="D22" s="326"/>
      <c r="E22" s="326"/>
      <c r="F22" s="326"/>
      <c r="G22" s="326"/>
      <c r="H22" s="326"/>
      <c r="I22" s="326"/>
      <c r="J22" s="326"/>
      <c r="K22" s="326"/>
      <c r="L22" s="326"/>
      <c r="M22" s="326"/>
      <c r="N22" s="326"/>
      <c r="O22" s="326"/>
      <c r="P22" s="326"/>
      <c r="Q22" s="326"/>
      <c r="R22" s="326"/>
      <c r="S22" s="326"/>
      <c r="T22" s="326"/>
      <c r="U22" s="326"/>
      <c r="V22" s="270"/>
    </row>
    <row r="23" spans="2:22" s="3" customFormat="1" ht="15">
      <c r="B23" s="344" t="s">
        <v>755</v>
      </c>
      <c r="C23" s="326"/>
      <c r="D23" s="326"/>
      <c r="E23" s="326"/>
      <c r="F23" s="326"/>
      <c r="G23" s="326"/>
      <c r="H23" s="326"/>
      <c r="I23" s="326"/>
      <c r="J23" s="326"/>
      <c r="K23" s="326"/>
      <c r="L23" s="326"/>
      <c r="M23" s="326"/>
      <c r="N23" s="326"/>
      <c r="O23" s="326"/>
      <c r="P23" s="326"/>
      <c r="Q23" s="326"/>
      <c r="R23" s="326"/>
      <c r="S23" s="326"/>
      <c r="T23" s="326"/>
      <c r="U23" s="326"/>
      <c r="V23" s="270"/>
    </row>
    <row r="24" spans="2:22" s="3" customFormat="1" ht="15.75">
      <c r="B24" s="345" t="s">
        <v>757</v>
      </c>
      <c r="C24" s="330"/>
      <c r="D24" s="330"/>
      <c r="E24" s="330"/>
      <c r="F24" s="330"/>
      <c r="G24" s="330"/>
      <c r="H24" s="330"/>
      <c r="I24" s="330"/>
      <c r="J24" s="330"/>
      <c r="K24" s="330"/>
      <c r="L24" s="330"/>
      <c r="M24" s="330"/>
      <c r="N24" s="330"/>
      <c r="O24" s="330"/>
      <c r="P24" s="330"/>
      <c r="Q24" s="330"/>
      <c r="R24" s="330"/>
      <c r="S24" s="330"/>
      <c r="T24" s="330"/>
      <c r="U24" s="330"/>
      <c r="V24" s="254"/>
    </row>
    <row r="25" spans="2:16" s="3" customFormat="1" ht="15.75">
      <c r="B25" s="346" t="s">
        <v>758</v>
      </c>
      <c r="C25" s="347"/>
      <c r="D25" s="165"/>
      <c r="E25" s="165"/>
      <c r="F25" s="165"/>
      <c r="G25" s="165"/>
      <c r="H25" s="165"/>
      <c r="I25" s="165"/>
      <c r="J25" s="165"/>
      <c r="K25" s="165"/>
      <c r="L25" s="165"/>
      <c r="M25" s="165"/>
      <c r="N25" s="165"/>
      <c r="O25" s="165"/>
      <c r="P25" s="165"/>
    </row>
    <row r="26" spans="2:16" s="3" customFormat="1" ht="15.75">
      <c r="B26" s="348" t="s">
        <v>759</v>
      </c>
      <c r="C26" s="349"/>
      <c r="D26" s="165"/>
      <c r="E26" s="165"/>
      <c r="F26" s="165"/>
      <c r="G26" s="165"/>
      <c r="H26" s="165"/>
      <c r="I26" s="165"/>
      <c r="J26" s="165"/>
      <c r="K26" s="165"/>
      <c r="L26" s="165"/>
      <c r="M26" s="165"/>
      <c r="N26" s="165"/>
      <c r="O26" s="165"/>
      <c r="P26" s="165"/>
    </row>
    <row r="27" s="3" customFormat="1" ht="15"/>
    <row r="28" spans="2:3" s="3" customFormat="1" ht="15">
      <c r="B28" s="350" t="s">
        <v>760</v>
      </c>
      <c r="C28" s="350"/>
    </row>
    <row r="29" s="3" customFormat="1" ht="15">
      <c r="B29" s="3" t="s">
        <v>761</v>
      </c>
    </row>
    <row r="30" s="3" customFormat="1" ht="15"/>
    <row r="31" s="3" customFormat="1" ht="15">
      <c r="B31" s="3" t="s">
        <v>762</v>
      </c>
    </row>
    <row r="32" s="3" customFormat="1" ht="15"/>
    <row r="33" spans="2:7" s="3" customFormat="1" ht="15" customHeight="1">
      <c r="B33" s="351" t="s">
        <v>763</v>
      </c>
      <c r="C33" s="351"/>
      <c r="E33" s="156"/>
      <c r="F33" s="156"/>
      <c r="G33" s="237" t="s">
        <v>764</v>
      </c>
    </row>
    <row r="34" s="3" customFormat="1" ht="15">
      <c r="D34" s="156" t="s">
        <v>109</v>
      </c>
    </row>
    <row r="35" ht="15"/>
    <row r="36" ht="15"/>
    <row r="37" ht="15"/>
  </sheetData>
  <sheetProtection selectLockedCells="1" selectUnlockedCells="1"/>
  <mergeCells count="16">
    <mergeCell ref="B8:V8"/>
    <mergeCell ref="B10:B11"/>
    <mergeCell ref="C10:C11"/>
    <mergeCell ref="D10:D11"/>
    <mergeCell ref="E10:E11"/>
    <mergeCell ref="F10:F11"/>
    <mergeCell ref="G10:G11"/>
    <mergeCell ref="H10:H11"/>
    <mergeCell ref="I10:I11"/>
    <mergeCell ref="J10:J11"/>
    <mergeCell ref="K10:K11"/>
    <mergeCell ref="L10:L11"/>
    <mergeCell ref="M10:M11"/>
    <mergeCell ref="N10:N11"/>
    <mergeCell ref="O10:V10"/>
    <mergeCell ref="B33:C33"/>
  </mergeCells>
  <printOptions/>
  <pageMargins left="0.25" right="0.25" top="0.75" bottom="0.75" header="0.5118055555555555" footer="0.5118055555555555"/>
  <pageSetup fitToHeight="1" fitToWidth="1" horizontalDpi="300" verticalDpi="300" orientation="landscape"/>
</worksheet>
</file>

<file path=xl/worksheets/sheet11.xml><?xml version="1.0" encoding="utf-8"?>
<worksheet xmlns="http://schemas.openxmlformats.org/spreadsheetml/2006/main" xmlns:r="http://schemas.openxmlformats.org/officeDocument/2006/relationships">
  <sheetPr>
    <tabColor indexed="21"/>
  </sheetPr>
  <dimension ref="B1:J69"/>
  <sheetViews>
    <sheetView zoomScale="55" zoomScaleNormal="55" workbookViewId="0" topLeftCell="A1">
      <pane ySplit="10" topLeftCell="A11" activePane="bottomLeft" state="frozen"/>
      <selection pane="topLeft" activeCell="A1" sqref="A1"/>
      <selection pane="bottomLeft" activeCell="F21" sqref="F21"/>
    </sheetView>
  </sheetViews>
  <sheetFormatPr defaultColWidth="8.00390625" defaultRowHeight="12.75"/>
  <cols>
    <col min="1" max="1" width="9.140625" style="1" customWidth="1"/>
    <col min="2" max="2" width="21.7109375" style="1" customWidth="1"/>
    <col min="3" max="3" width="28.7109375" style="352" customWidth="1"/>
    <col min="4" max="4" width="60.57421875" style="1" customWidth="1"/>
    <col min="5" max="6" width="50.7109375" style="1" customWidth="1"/>
    <col min="7" max="16384" width="9.140625" style="1" customWidth="1"/>
  </cols>
  <sheetData>
    <row r="1" s="3" customFormat="1" ht="15">
      <c r="C1" s="9"/>
    </row>
    <row r="2" spans="2:3" s="3" customFormat="1" ht="15.75">
      <c r="B2" s="7" t="s">
        <v>1</v>
      </c>
      <c r="C2" s="3" t="s">
        <v>2</v>
      </c>
    </row>
    <row r="3" spans="2:6" s="3" customFormat="1" ht="15.75">
      <c r="B3" s="7" t="s">
        <v>3</v>
      </c>
      <c r="C3" s="9" t="s">
        <v>4</v>
      </c>
      <c r="F3" s="129" t="s">
        <v>765</v>
      </c>
    </row>
    <row r="4" spans="2:3" s="3" customFormat="1" ht="15.75">
      <c r="B4" s="7"/>
      <c r="C4" s="353"/>
    </row>
    <row r="5" spans="2:3" s="3" customFormat="1" ht="15.75">
      <c r="B5" s="7"/>
      <c r="C5" s="353"/>
    </row>
    <row r="6" s="3" customFormat="1" ht="15">
      <c r="C6" s="9"/>
    </row>
    <row r="7" spans="2:10" s="3" customFormat="1" ht="15.75">
      <c r="B7" s="12" t="s">
        <v>766</v>
      </c>
      <c r="C7" s="12"/>
      <c r="D7" s="12"/>
      <c r="E7" s="12"/>
      <c r="F7" s="12"/>
      <c r="G7" s="7"/>
      <c r="H7" s="7"/>
      <c r="I7" s="7"/>
      <c r="J7" s="7"/>
    </row>
    <row r="8" s="3" customFormat="1" ht="26.25" customHeight="1">
      <c r="C8" s="9"/>
    </row>
    <row r="9" spans="2:6" s="3" customFormat="1" ht="57.75" customHeight="1">
      <c r="B9" s="354" t="s">
        <v>767</v>
      </c>
      <c r="C9" s="355" t="s">
        <v>113</v>
      </c>
      <c r="D9" s="354" t="s">
        <v>768</v>
      </c>
      <c r="E9" s="354" t="s">
        <v>769</v>
      </c>
      <c r="F9" s="354" t="s">
        <v>770</v>
      </c>
    </row>
    <row r="10" spans="2:10" s="356" customFormat="1" ht="11.25">
      <c r="B10" s="357">
        <v>1</v>
      </c>
      <c r="C10" s="358">
        <v>2</v>
      </c>
      <c r="D10" s="357">
        <v>3</v>
      </c>
      <c r="E10" s="357">
        <v>4</v>
      </c>
      <c r="F10" s="357">
        <v>6</v>
      </c>
      <c r="G10" s="359"/>
      <c r="H10" s="359"/>
      <c r="I10" s="359"/>
      <c r="J10" s="359"/>
    </row>
    <row r="11" spans="2:6" s="3" customFormat="1" ht="24.75" customHeight="1">
      <c r="B11" s="360">
        <v>42735</v>
      </c>
      <c r="C11" s="361" t="s">
        <v>302</v>
      </c>
      <c r="D11" s="326" t="s">
        <v>771</v>
      </c>
      <c r="E11" s="362" t="s">
        <v>772</v>
      </c>
      <c r="F11" s="363">
        <v>3163515.99</v>
      </c>
    </row>
    <row r="12" spans="2:10" s="126" customFormat="1" ht="24.75" customHeight="1">
      <c r="B12" s="360"/>
      <c r="C12" s="361" t="s">
        <v>302</v>
      </c>
      <c r="D12" s="326" t="s">
        <v>773</v>
      </c>
      <c r="E12" s="362" t="s">
        <v>772</v>
      </c>
      <c r="F12" s="363">
        <v>4777072.78</v>
      </c>
      <c r="G12" s="364"/>
      <c r="H12" s="364"/>
      <c r="I12" s="364"/>
      <c r="J12" s="364"/>
    </row>
    <row r="13" spans="2:10" s="126" customFormat="1" ht="24.75" customHeight="1">
      <c r="B13" s="360"/>
      <c r="C13" s="361" t="s">
        <v>302</v>
      </c>
      <c r="D13" s="326" t="s">
        <v>774</v>
      </c>
      <c r="E13" s="362" t="s">
        <v>772</v>
      </c>
      <c r="F13" s="363">
        <v>0</v>
      </c>
      <c r="G13" s="364"/>
      <c r="H13" s="364"/>
      <c r="I13" s="364"/>
      <c r="J13" s="364"/>
    </row>
    <row r="14" spans="2:6" s="126" customFormat="1" ht="24.75" customHeight="1">
      <c r="B14" s="360"/>
      <c r="C14" s="361" t="s">
        <v>302</v>
      </c>
      <c r="D14" s="326" t="s">
        <v>775</v>
      </c>
      <c r="E14" s="362" t="s">
        <v>776</v>
      </c>
      <c r="F14" s="363">
        <v>8384095.25</v>
      </c>
    </row>
    <row r="15" spans="2:6" s="126" customFormat="1" ht="24.75" customHeight="1">
      <c r="B15" s="360"/>
      <c r="C15" s="361" t="s">
        <v>302</v>
      </c>
      <c r="D15" s="326" t="s">
        <v>777</v>
      </c>
      <c r="E15" s="362" t="s">
        <v>778</v>
      </c>
      <c r="F15" s="363">
        <v>456475.09</v>
      </c>
    </row>
    <row r="16" spans="2:6" s="126" customFormat="1" ht="24.75" customHeight="1">
      <c r="B16" s="360"/>
      <c r="C16" s="361" t="s">
        <v>302</v>
      </c>
      <c r="D16" s="326" t="s">
        <v>779</v>
      </c>
      <c r="E16" s="362" t="s">
        <v>778</v>
      </c>
      <c r="F16" s="363">
        <v>97370.84</v>
      </c>
    </row>
    <row r="17" spans="2:6" s="126" customFormat="1" ht="24.75" customHeight="1">
      <c r="B17" s="360"/>
      <c r="C17" s="361" t="s">
        <v>302</v>
      </c>
      <c r="D17" s="326" t="s">
        <v>780</v>
      </c>
      <c r="E17" s="362" t="s">
        <v>781</v>
      </c>
      <c r="F17" s="363">
        <v>183.58</v>
      </c>
    </row>
    <row r="18" spans="2:6" s="126" customFormat="1" ht="24.75" customHeight="1">
      <c r="B18" s="360"/>
      <c r="C18" s="361" t="s">
        <v>302</v>
      </c>
      <c r="D18" s="326" t="s">
        <v>782</v>
      </c>
      <c r="E18" s="362" t="s">
        <v>783</v>
      </c>
      <c r="F18" s="363">
        <v>76064.6</v>
      </c>
    </row>
    <row r="19" spans="2:6" s="126" customFormat="1" ht="24.75" customHeight="1">
      <c r="B19" s="360"/>
      <c r="C19" s="361" t="s">
        <v>302</v>
      </c>
      <c r="D19" s="326" t="s">
        <v>784</v>
      </c>
      <c r="E19" s="326"/>
      <c r="F19" s="363">
        <v>0</v>
      </c>
    </row>
    <row r="20" spans="2:6" s="126" customFormat="1" ht="24.75" customHeight="1">
      <c r="B20" s="360"/>
      <c r="C20" s="361" t="s">
        <v>302</v>
      </c>
      <c r="D20" s="326" t="s">
        <v>785</v>
      </c>
      <c r="E20" s="326"/>
      <c r="F20" s="363">
        <v>9037</v>
      </c>
    </row>
    <row r="21" spans="2:6" s="126" customFormat="1" ht="24.75" customHeight="1">
      <c r="B21" s="360"/>
      <c r="C21" s="108" t="s">
        <v>786</v>
      </c>
      <c r="D21" s="365"/>
      <c r="E21" s="365"/>
      <c r="F21" s="366">
        <f>SUM(F11:F20)</f>
        <v>16963815.130000003</v>
      </c>
    </row>
    <row r="22" spans="2:6" s="126" customFormat="1" ht="24.75" customHeight="1">
      <c r="B22" s="325" t="s">
        <v>787</v>
      </c>
      <c r="C22" s="361" t="s">
        <v>302</v>
      </c>
      <c r="D22" s="326" t="s">
        <v>771</v>
      </c>
      <c r="E22" s="362" t="s">
        <v>772</v>
      </c>
      <c r="F22" s="363">
        <v>2309962.03</v>
      </c>
    </row>
    <row r="23" spans="2:6" s="126" customFormat="1" ht="24.75" customHeight="1">
      <c r="B23" s="325"/>
      <c r="C23" s="361" t="s">
        <v>302</v>
      </c>
      <c r="D23" s="326" t="s">
        <v>773</v>
      </c>
      <c r="E23" s="362" t="s">
        <v>772</v>
      </c>
      <c r="F23" s="363">
        <v>877789.45</v>
      </c>
    </row>
    <row r="24" spans="2:6" s="126" customFormat="1" ht="24.75" customHeight="1">
      <c r="B24" s="325"/>
      <c r="C24" s="361" t="s">
        <v>302</v>
      </c>
      <c r="D24" s="326" t="s">
        <v>774</v>
      </c>
      <c r="E24" s="362" t="s">
        <v>772</v>
      </c>
      <c r="F24" s="363">
        <v>0</v>
      </c>
    </row>
    <row r="25" spans="2:6" s="126" customFormat="1" ht="24.75" customHeight="1">
      <c r="B25" s="325"/>
      <c r="C25" s="361" t="s">
        <v>302</v>
      </c>
      <c r="D25" s="326" t="s">
        <v>775</v>
      </c>
      <c r="E25" s="362" t="s">
        <v>776</v>
      </c>
      <c r="F25" s="363">
        <v>343889.79</v>
      </c>
    </row>
    <row r="26" spans="2:6" s="126" customFormat="1" ht="24.75" customHeight="1">
      <c r="B26" s="325"/>
      <c r="C26" s="361" t="s">
        <v>302</v>
      </c>
      <c r="D26" s="326" t="s">
        <v>777</v>
      </c>
      <c r="E26" s="362" t="s">
        <v>778</v>
      </c>
      <c r="F26" s="363">
        <v>508222.35</v>
      </c>
    </row>
    <row r="27" spans="2:6" s="126" customFormat="1" ht="24.75" customHeight="1">
      <c r="B27" s="325"/>
      <c r="C27" s="361" t="s">
        <v>302</v>
      </c>
      <c r="D27" s="326" t="s">
        <v>779</v>
      </c>
      <c r="E27" s="362" t="s">
        <v>778</v>
      </c>
      <c r="F27" s="363">
        <v>2315.87</v>
      </c>
    </row>
    <row r="28" spans="2:6" s="126" customFormat="1" ht="24.75" customHeight="1">
      <c r="B28" s="325"/>
      <c r="C28" s="361" t="s">
        <v>302</v>
      </c>
      <c r="D28" s="326" t="s">
        <v>780</v>
      </c>
      <c r="E28" s="362" t="s">
        <v>781</v>
      </c>
      <c r="F28" s="363">
        <v>4405.01</v>
      </c>
    </row>
    <row r="29" spans="2:6" s="126" customFormat="1" ht="24.75" customHeight="1">
      <c r="B29" s="325"/>
      <c r="C29" s="361" t="s">
        <v>302</v>
      </c>
      <c r="D29" s="326" t="s">
        <v>782</v>
      </c>
      <c r="E29" s="362" t="s">
        <v>783</v>
      </c>
      <c r="F29" s="363">
        <v>76064.6</v>
      </c>
    </row>
    <row r="30" spans="2:6" s="126" customFormat="1" ht="24.75" customHeight="1">
      <c r="B30" s="325"/>
      <c r="C30" s="361" t="s">
        <v>302</v>
      </c>
      <c r="D30" s="326" t="s">
        <v>784</v>
      </c>
      <c r="E30" s="326"/>
      <c r="F30" s="363">
        <v>4000</v>
      </c>
    </row>
    <row r="31" spans="2:6" s="126" customFormat="1" ht="24.75" customHeight="1">
      <c r="B31" s="325"/>
      <c r="C31" s="361" t="s">
        <v>302</v>
      </c>
      <c r="D31" s="326" t="s">
        <v>785</v>
      </c>
      <c r="E31" s="326"/>
      <c r="F31" s="363">
        <v>16136</v>
      </c>
    </row>
    <row r="32" spans="2:6" s="126" customFormat="1" ht="24.75" customHeight="1">
      <c r="B32" s="325"/>
      <c r="C32" s="108" t="s">
        <v>786</v>
      </c>
      <c r="D32" s="367"/>
      <c r="E32" s="367"/>
      <c r="F32" s="366">
        <f>SUM(F22:F31)</f>
        <v>4142785.0999999996</v>
      </c>
    </row>
    <row r="33" spans="2:6" s="126" customFormat="1" ht="24.75" customHeight="1">
      <c r="B33" s="325" t="s">
        <v>788</v>
      </c>
      <c r="C33" s="361" t="s">
        <v>302</v>
      </c>
      <c r="D33" s="326" t="s">
        <v>771</v>
      </c>
      <c r="E33" s="362" t="s">
        <v>772</v>
      </c>
      <c r="F33" s="368">
        <v>138370.23</v>
      </c>
    </row>
    <row r="34" spans="2:6" s="126" customFormat="1" ht="24.75" customHeight="1">
      <c r="B34" s="325"/>
      <c r="C34" s="361" t="s">
        <v>302</v>
      </c>
      <c r="D34" s="326" t="s">
        <v>773</v>
      </c>
      <c r="E34" s="362" t="s">
        <v>772</v>
      </c>
      <c r="F34" s="368">
        <v>3046824.19</v>
      </c>
    </row>
    <row r="35" spans="2:6" s="126" customFormat="1" ht="24.75" customHeight="1">
      <c r="B35" s="325"/>
      <c r="C35" s="361" t="s">
        <v>302</v>
      </c>
      <c r="D35" s="326" t="s">
        <v>774</v>
      </c>
      <c r="E35" s="362" t="s">
        <v>772</v>
      </c>
      <c r="F35" s="368">
        <v>340</v>
      </c>
    </row>
    <row r="36" spans="2:6" s="126" customFormat="1" ht="24.75" customHeight="1">
      <c r="B36" s="325"/>
      <c r="C36" s="361" t="s">
        <v>302</v>
      </c>
      <c r="D36" s="326" t="s">
        <v>775</v>
      </c>
      <c r="E36" s="362" t="s">
        <v>776</v>
      </c>
      <c r="F36" s="368">
        <v>873179.85</v>
      </c>
    </row>
    <row r="37" spans="2:6" s="126" customFormat="1" ht="24.75" customHeight="1">
      <c r="B37" s="325"/>
      <c r="C37" s="361" t="s">
        <v>302</v>
      </c>
      <c r="D37" s="326" t="s">
        <v>777</v>
      </c>
      <c r="E37" s="362" t="s">
        <v>778</v>
      </c>
      <c r="F37" s="368">
        <v>303208.29</v>
      </c>
    </row>
    <row r="38" spans="2:6" s="126" customFormat="1" ht="24.75" customHeight="1">
      <c r="B38" s="325"/>
      <c r="C38" s="361" t="s">
        <v>302</v>
      </c>
      <c r="D38" s="326" t="s">
        <v>779</v>
      </c>
      <c r="E38" s="362" t="s">
        <v>778</v>
      </c>
      <c r="F38" s="368">
        <v>7443.62</v>
      </c>
    </row>
    <row r="39" spans="2:6" s="126" customFormat="1" ht="24.75" customHeight="1">
      <c r="B39" s="325"/>
      <c r="C39" s="361" t="s">
        <v>302</v>
      </c>
      <c r="D39" s="326" t="s">
        <v>780</v>
      </c>
      <c r="E39" s="362" t="s">
        <v>781</v>
      </c>
      <c r="F39" s="368">
        <v>5450.01</v>
      </c>
    </row>
    <row r="40" spans="2:6" s="126" customFormat="1" ht="24.75" customHeight="1">
      <c r="B40" s="325"/>
      <c r="C40" s="361" t="s">
        <v>302</v>
      </c>
      <c r="D40" s="326" t="s">
        <v>782</v>
      </c>
      <c r="E40" s="362" t="s">
        <v>783</v>
      </c>
      <c r="F40" s="368">
        <v>76064.6</v>
      </c>
    </row>
    <row r="41" spans="2:6" s="126" customFormat="1" ht="24.75" customHeight="1">
      <c r="B41" s="325"/>
      <c r="C41" s="361" t="s">
        <v>302</v>
      </c>
      <c r="D41" s="326" t="s">
        <v>784</v>
      </c>
      <c r="E41" s="326"/>
      <c r="F41" s="368">
        <v>3820</v>
      </c>
    </row>
    <row r="42" spans="2:6" s="126" customFormat="1" ht="24.75" customHeight="1">
      <c r="B42" s="325"/>
      <c r="C42" s="361" t="s">
        <v>302</v>
      </c>
      <c r="D42" s="326" t="s">
        <v>785</v>
      </c>
      <c r="E42" s="326"/>
      <c r="F42" s="368">
        <v>27819</v>
      </c>
    </row>
    <row r="43" spans="2:6" s="126" customFormat="1" ht="24.75" customHeight="1">
      <c r="B43" s="325"/>
      <c r="C43" s="108" t="s">
        <v>786</v>
      </c>
      <c r="D43" s="365"/>
      <c r="E43" s="365"/>
      <c r="F43" s="369">
        <f>SUM(F33:F42)</f>
        <v>4482519.79</v>
      </c>
    </row>
    <row r="44" spans="2:6" s="126" customFormat="1" ht="24.75" customHeight="1">
      <c r="B44" s="360">
        <v>43008</v>
      </c>
      <c r="C44" s="361" t="s">
        <v>302</v>
      </c>
      <c r="D44" s="326" t="s">
        <v>771</v>
      </c>
      <c r="E44" s="362" t="s">
        <v>772</v>
      </c>
      <c r="F44" s="368">
        <v>16330.95</v>
      </c>
    </row>
    <row r="45" spans="2:6" s="126" customFormat="1" ht="24.75" customHeight="1">
      <c r="B45" s="360"/>
      <c r="C45" s="361" t="s">
        <v>302</v>
      </c>
      <c r="D45" s="326" t="s">
        <v>773</v>
      </c>
      <c r="E45" s="362" t="s">
        <v>772</v>
      </c>
      <c r="F45" s="368">
        <v>3483692.56</v>
      </c>
    </row>
    <row r="46" spans="2:6" s="126" customFormat="1" ht="24.75" customHeight="1">
      <c r="B46" s="360"/>
      <c r="C46" s="361" t="s">
        <v>302</v>
      </c>
      <c r="D46" s="326" t="s">
        <v>774</v>
      </c>
      <c r="E46" s="362" t="s">
        <v>772</v>
      </c>
      <c r="F46" s="368">
        <v>1362.5</v>
      </c>
    </row>
    <row r="47" spans="2:6" s="126" customFormat="1" ht="24.75" customHeight="1">
      <c r="B47" s="360"/>
      <c r="C47" s="361" t="s">
        <v>302</v>
      </c>
      <c r="D47" s="326" t="s">
        <v>775</v>
      </c>
      <c r="E47" s="362" t="s">
        <v>776</v>
      </c>
      <c r="F47" s="368">
        <v>-3917475.88</v>
      </c>
    </row>
    <row r="48" spans="2:6" s="126" customFormat="1" ht="24.75" customHeight="1">
      <c r="B48" s="360"/>
      <c r="C48" s="361" t="s">
        <v>302</v>
      </c>
      <c r="D48" s="326" t="s">
        <v>777</v>
      </c>
      <c r="E48" s="362" t="s">
        <v>778</v>
      </c>
      <c r="F48" s="368">
        <v>537828.85</v>
      </c>
    </row>
    <row r="49" spans="2:6" s="126" customFormat="1" ht="24.75" customHeight="1">
      <c r="B49" s="360"/>
      <c r="C49" s="361" t="s">
        <v>302</v>
      </c>
      <c r="D49" s="326" t="s">
        <v>779</v>
      </c>
      <c r="E49" s="362" t="s">
        <v>778</v>
      </c>
      <c r="F49" s="368">
        <v>14629.04</v>
      </c>
    </row>
    <row r="50" spans="2:6" s="126" customFormat="1" ht="24.75" customHeight="1">
      <c r="B50" s="360"/>
      <c r="C50" s="361" t="s">
        <v>302</v>
      </c>
      <c r="D50" s="326" t="s">
        <v>780</v>
      </c>
      <c r="E50" s="362" t="s">
        <v>781</v>
      </c>
      <c r="F50" s="368">
        <v>7769.01</v>
      </c>
    </row>
    <row r="51" spans="2:6" s="126" customFormat="1" ht="24.75" customHeight="1">
      <c r="B51" s="360"/>
      <c r="C51" s="361" t="s">
        <v>302</v>
      </c>
      <c r="D51" s="326" t="s">
        <v>782</v>
      </c>
      <c r="E51" s="362" t="s">
        <v>783</v>
      </c>
      <c r="F51" s="368">
        <v>76064.6</v>
      </c>
    </row>
    <row r="52" spans="2:6" s="126" customFormat="1" ht="24.75" customHeight="1">
      <c r="B52" s="360"/>
      <c r="C52" s="361" t="s">
        <v>302</v>
      </c>
      <c r="D52" s="326" t="s">
        <v>784</v>
      </c>
      <c r="E52" s="362"/>
      <c r="F52" s="368">
        <v>602956</v>
      </c>
    </row>
    <row r="53" spans="2:6" s="126" customFormat="1" ht="24.75" customHeight="1">
      <c r="B53" s="360"/>
      <c r="C53" s="361" t="s">
        <v>302</v>
      </c>
      <c r="D53" s="326" t="s">
        <v>785</v>
      </c>
      <c r="E53" s="326"/>
      <c r="F53" s="368">
        <v>26240.79</v>
      </c>
    </row>
    <row r="54" spans="2:6" s="126" customFormat="1" ht="24.75" customHeight="1">
      <c r="B54" s="360"/>
      <c r="C54" s="108" t="s">
        <v>786</v>
      </c>
      <c r="D54" s="365"/>
      <c r="E54" s="365"/>
      <c r="F54" s="369">
        <f>SUM(F44:F53)</f>
        <v>849398.4200000002</v>
      </c>
    </row>
    <row r="55" spans="2:6" s="3" customFormat="1" ht="24.75" customHeight="1">
      <c r="B55" s="360">
        <v>43100</v>
      </c>
      <c r="C55" s="361" t="s">
        <v>302</v>
      </c>
      <c r="D55" s="326" t="s">
        <v>771</v>
      </c>
      <c r="E55" s="362" t="s">
        <v>772</v>
      </c>
      <c r="F55" s="363">
        <v>342737.28</v>
      </c>
    </row>
    <row r="56" spans="2:10" s="126" customFormat="1" ht="24.75" customHeight="1">
      <c r="B56" s="360"/>
      <c r="C56" s="361" t="s">
        <v>302</v>
      </c>
      <c r="D56" s="326" t="s">
        <v>773</v>
      </c>
      <c r="E56" s="362" t="s">
        <v>772</v>
      </c>
      <c r="F56" s="363">
        <v>5688254.67</v>
      </c>
      <c r="G56" s="364"/>
      <c r="H56" s="364"/>
      <c r="I56" s="364"/>
      <c r="J56" s="364"/>
    </row>
    <row r="57" spans="2:10" s="126" customFormat="1" ht="24.75" customHeight="1">
      <c r="B57" s="360"/>
      <c r="C57" s="361" t="s">
        <v>302</v>
      </c>
      <c r="D57" s="326" t="s">
        <v>774</v>
      </c>
      <c r="E57" s="362" t="s">
        <v>772</v>
      </c>
      <c r="F57" s="363">
        <v>1362.5</v>
      </c>
      <c r="G57" s="364"/>
      <c r="H57" s="364"/>
      <c r="I57" s="364"/>
      <c r="J57" s="364"/>
    </row>
    <row r="58" spans="2:6" s="126" customFormat="1" ht="24.75" customHeight="1">
      <c r="B58" s="360"/>
      <c r="C58" s="361" t="s">
        <v>302</v>
      </c>
      <c r="D58" s="326" t="s">
        <v>775</v>
      </c>
      <c r="E58" s="362" t="s">
        <v>776</v>
      </c>
      <c r="F58" s="363">
        <v>3236476.57</v>
      </c>
    </row>
    <row r="59" spans="2:6" s="126" customFormat="1" ht="24.75" customHeight="1">
      <c r="B59" s="360"/>
      <c r="C59" s="361" t="s">
        <v>302</v>
      </c>
      <c r="D59" s="326" t="s">
        <v>789</v>
      </c>
      <c r="E59" s="362" t="s">
        <v>790</v>
      </c>
      <c r="F59" s="363">
        <v>74470.42</v>
      </c>
    </row>
    <row r="60" spans="2:6" s="126" customFormat="1" ht="24.75" customHeight="1">
      <c r="B60" s="360"/>
      <c r="C60" s="361" t="s">
        <v>302</v>
      </c>
      <c r="D60" s="326" t="s">
        <v>791</v>
      </c>
      <c r="E60" s="362" t="s">
        <v>790</v>
      </c>
      <c r="F60" s="363">
        <v>510762.06</v>
      </c>
    </row>
    <row r="61" spans="2:6" s="126" customFormat="1" ht="24.75" customHeight="1">
      <c r="B61" s="360"/>
      <c r="C61" s="361" t="s">
        <v>302</v>
      </c>
      <c r="D61" s="326" t="s">
        <v>780</v>
      </c>
      <c r="E61" s="362" t="s">
        <v>781</v>
      </c>
      <c r="F61" s="363">
        <v>9108.01</v>
      </c>
    </row>
    <row r="62" spans="2:6" s="126" customFormat="1" ht="24.75" customHeight="1">
      <c r="B62" s="360"/>
      <c r="C62" s="361" t="s">
        <v>302</v>
      </c>
      <c r="D62" s="326" t="s">
        <v>782</v>
      </c>
      <c r="E62" s="362" t="s">
        <v>783</v>
      </c>
      <c r="F62" s="363">
        <v>76064.6</v>
      </c>
    </row>
    <row r="63" spans="2:6" s="126" customFormat="1" ht="24.75" customHeight="1">
      <c r="B63" s="360"/>
      <c r="C63" s="361" t="s">
        <v>302</v>
      </c>
      <c r="D63" s="326" t="s">
        <v>784</v>
      </c>
      <c r="E63" s="362"/>
      <c r="F63" s="363"/>
    </row>
    <row r="64" spans="2:6" s="126" customFormat="1" ht="24.75" customHeight="1">
      <c r="B64" s="360"/>
      <c r="C64" s="361" t="s">
        <v>302</v>
      </c>
      <c r="D64" s="326" t="s">
        <v>785</v>
      </c>
      <c r="E64" s="326"/>
      <c r="F64" s="363">
        <v>22078.19</v>
      </c>
    </row>
    <row r="65" spans="2:6" s="126" customFormat="1" ht="24.75" customHeight="1">
      <c r="B65" s="360"/>
      <c r="C65" s="108" t="s">
        <v>786</v>
      </c>
      <c r="D65" s="365"/>
      <c r="E65" s="365"/>
      <c r="F65" s="366">
        <f>SUM(F55:F64)</f>
        <v>9961314.299999999</v>
      </c>
    </row>
    <row r="66" s="3" customFormat="1" ht="15">
      <c r="C66" s="9"/>
    </row>
    <row r="67" spans="2:6" s="3" customFormat="1" ht="15">
      <c r="B67" s="3" t="s">
        <v>792</v>
      </c>
      <c r="F67" s="236"/>
    </row>
    <row r="68" spans="3:5" s="3" customFormat="1" ht="15">
      <c r="C68" s="9"/>
      <c r="E68" s="156"/>
    </row>
    <row r="69" spans="3:8" s="3" customFormat="1" ht="15">
      <c r="C69" s="9"/>
      <c r="D69" s="156" t="s">
        <v>109</v>
      </c>
      <c r="F69" s="3" t="s">
        <v>108</v>
      </c>
      <c r="G69" s="335"/>
      <c r="H69" s="334"/>
    </row>
    <row r="70" ht="15"/>
    <row r="71" ht="15"/>
    <row r="72" ht="15"/>
  </sheetData>
  <sheetProtection selectLockedCells="1" selectUnlockedCells="1"/>
  <mergeCells count="7">
    <mergeCell ref="B7:F7"/>
    <mergeCell ref="B11:B21"/>
    <mergeCell ref="B22:B32"/>
    <mergeCell ref="D32:E32"/>
    <mergeCell ref="B33:B43"/>
    <mergeCell ref="B44:B54"/>
    <mergeCell ref="B55:B65"/>
  </mergeCells>
  <printOptions/>
  <pageMargins left="0.25" right="0.25" top="0.75" bottom="0.75" header="0.5118055555555555" footer="0.5118055555555555"/>
  <pageSetup horizontalDpi="300" verticalDpi="300" orientation="portrait" scale="35"/>
</worksheet>
</file>

<file path=xl/worksheets/sheet12.xml><?xml version="1.0" encoding="utf-8"?>
<worksheet xmlns="http://schemas.openxmlformats.org/spreadsheetml/2006/main" xmlns:r="http://schemas.openxmlformats.org/officeDocument/2006/relationships">
  <sheetPr>
    <tabColor indexed="21"/>
  </sheetPr>
  <dimension ref="A1:L39"/>
  <sheetViews>
    <sheetView workbookViewId="0" topLeftCell="A1">
      <selection activeCell="L21" sqref="L21"/>
    </sheetView>
  </sheetViews>
  <sheetFormatPr defaultColWidth="8.00390625" defaultRowHeight="12.75"/>
  <cols>
    <col min="1" max="1" width="6.57421875" style="0" customWidth="1"/>
    <col min="2" max="2" width="26.7109375" style="0" customWidth="1"/>
    <col min="3" max="3" width="9.28125" style="0" customWidth="1"/>
    <col min="4" max="4" width="14.7109375" style="0" customWidth="1"/>
    <col min="5" max="5" width="10.00390625" style="0" customWidth="1"/>
    <col min="6" max="6" width="14.421875" style="0" customWidth="1"/>
    <col min="7" max="7" width="11.28125" style="0" customWidth="1"/>
    <col min="8" max="8" width="14.57421875" style="0" customWidth="1"/>
    <col min="9" max="9" width="12.7109375" style="0" customWidth="1"/>
    <col min="10" max="10" width="15.57421875" style="0" customWidth="1"/>
    <col min="11" max="11" width="13.7109375" style="0" customWidth="1"/>
    <col min="12" max="12" width="14.28125" style="0" customWidth="1"/>
    <col min="13" max="17" width="13.7109375" style="0" customWidth="1"/>
    <col min="18" max="16384" width="9.00390625" style="0" customWidth="1"/>
  </cols>
  <sheetData>
    <row r="1" spans="2:12" s="370" customFormat="1" ht="15.75">
      <c r="B1" s="7" t="s">
        <v>1</v>
      </c>
      <c r="C1" s="3" t="s">
        <v>2</v>
      </c>
      <c r="L1" s="371" t="s">
        <v>793</v>
      </c>
    </row>
    <row r="2" spans="2:3" s="370" customFormat="1" ht="15.75">
      <c r="B2" s="7" t="s">
        <v>3</v>
      </c>
      <c r="C2" s="9" t="s">
        <v>4</v>
      </c>
    </row>
    <row r="3" spans="1:12" s="370" customFormat="1" ht="15.75" customHeight="1">
      <c r="A3" s="372" t="s">
        <v>794</v>
      </c>
      <c r="B3" s="372"/>
      <c r="C3" s="372"/>
      <c r="D3" s="372"/>
      <c r="E3" s="372"/>
      <c r="F3" s="372"/>
      <c r="G3" s="372"/>
      <c r="H3" s="372"/>
      <c r="I3" s="372"/>
      <c r="J3" s="372"/>
      <c r="K3" s="372"/>
      <c r="L3" s="372"/>
    </row>
    <row r="4" s="370" customFormat="1" ht="15"/>
    <row r="5" spans="1:7" s="370" customFormat="1" ht="15.75">
      <c r="A5" s="373"/>
      <c r="B5" s="373"/>
      <c r="C5" s="373"/>
      <c r="D5" s="373"/>
      <c r="E5" s="373"/>
      <c r="F5" s="373"/>
      <c r="G5" s="374" t="s">
        <v>795</v>
      </c>
    </row>
    <row r="6" spans="1:12" s="370" customFormat="1" ht="94.5" customHeight="1">
      <c r="A6" s="375" t="s">
        <v>705</v>
      </c>
      <c r="B6" s="376" t="s">
        <v>796</v>
      </c>
      <c r="C6" s="376"/>
      <c r="D6" s="376"/>
      <c r="E6" s="376"/>
      <c r="F6" s="376"/>
      <c r="G6" s="376"/>
      <c r="H6" s="377" t="s">
        <v>797</v>
      </c>
      <c r="I6" s="378" t="s">
        <v>798</v>
      </c>
      <c r="J6" s="378" t="s">
        <v>799</v>
      </c>
      <c r="K6" s="378" t="s">
        <v>800</v>
      </c>
      <c r="L6" s="377" t="s">
        <v>801</v>
      </c>
    </row>
    <row r="7" spans="1:12" s="370" customFormat="1" ht="15" customHeight="1">
      <c r="A7" s="299">
        <v>1</v>
      </c>
      <c r="B7" s="379" t="s">
        <v>802</v>
      </c>
      <c r="C7" s="379"/>
      <c r="D7" s="379"/>
      <c r="E7" s="379"/>
      <c r="F7" s="379"/>
      <c r="G7" s="379"/>
      <c r="H7" s="380">
        <v>1</v>
      </c>
      <c r="I7" s="381">
        <v>2016</v>
      </c>
      <c r="J7" s="381">
        <v>2018</v>
      </c>
      <c r="K7" s="382">
        <v>56000</v>
      </c>
      <c r="L7" s="383"/>
    </row>
    <row r="8" spans="1:12" s="370" customFormat="1" ht="15" customHeight="1">
      <c r="A8" s="299">
        <v>2</v>
      </c>
      <c r="B8" s="379" t="s">
        <v>803</v>
      </c>
      <c r="C8" s="379"/>
      <c r="D8" s="379"/>
      <c r="E8" s="379"/>
      <c r="F8" s="379"/>
      <c r="G8" s="379"/>
      <c r="H8" s="384">
        <v>1.4</v>
      </c>
      <c r="I8" s="385">
        <v>2015</v>
      </c>
      <c r="J8" s="385">
        <v>2018</v>
      </c>
      <c r="K8" s="386">
        <v>54000</v>
      </c>
      <c r="L8" s="387">
        <v>14900</v>
      </c>
    </row>
    <row r="9" spans="1:12" s="370" customFormat="1" ht="15" customHeight="1">
      <c r="A9" s="299">
        <v>3</v>
      </c>
      <c r="B9" s="379" t="s">
        <v>804</v>
      </c>
      <c r="C9" s="379"/>
      <c r="D9" s="379"/>
      <c r="E9" s="379"/>
      <c r="F9" s="379"/>
      <c r="G9" s="379"/>
      <c r="H9" s="384">
        <v>1</v>
      </c>
      <c r="I9" s="385" t="s">
        <v>805</v>
      </c>
      <c r="J9" s="385" t="s">
        <v>806</v>
      </c>
      <c r="K9" s="386">
        <v>30000</v>
      </c>
      <c r="L9" s="387"/>
    </row>
    <row r="10" spans="1:12" s="370" customFormat="1" ht="15" customHeight="1">
      <c r="A10" s="299">
        <v>4</v>
      </c>
      <c r="B10" s="379" t="s">
        <v>807</v>
      </c>
      <c r="C10" s="379"/>
      <c r="D10" s="379"/>
      <c r="E10" s="379"/>
      <c r="F10" s="379"/>
      <c r="G10" s="379"/>
      <c r="H10" s="384">
        <v>1.4</v>
      </c>
      <c r="I10" s="385" t="s">
        <v>805</v>
      </c>
      <c r="J10" s="385" t="s">
        <v>808</v>
      </c>
      <c r="K10" s="386">
        <v>70000</v>
      </c>
      <c r="L10" s="387"/>
    </row>
    <row r="11" spans="1:12" s="370" customFormat="1" ht="15" customHeight="1">
      <c r="A11" s="299">
        <v>5</v>
      </c>
      <c r="B11" s="379" t="s">
        <v>809</v>
      </c>
      <c r="C11" s="379"/>
      <c r="D11" s="379"/>
      <c r="E11" s="379"/>
      <c r="F11" s="379"/>
      <c r="G11" s="379"/>
      <c r="H11" s="384">
        <v>1</v>
      </c>
      <c r="I11" s="385" t="s">
        <v>810</v>
      </c>
      <c r="J11" s="385" t="s">
        <v>806</v>
      </c>
      <c r="K11" s="386">
        <v>43000</v>
      </c>
      <c r="L11" s="387">
        <v>5000</v>
      </c>
    </row>
    <row r="12" spans="1:12" s="370" customFormat="1" ht="15" customHeight="1">
      <c r="A12" s="299">
        <v>6</v>
      </c>
      <c r="B12" s="388" t="s">
        <v>811</v>
      </c>
      <c r="C12" s="388"/>
      <c r="D12" s="388"/>
      <c r="E12" s="388"/>
      <c r="F12" s="388"/>
      <c r="G12" s="388"/>
      <c r="H12" s="384">
        <v>1</v>
      </c>
      <c r="I12" s="385" t="s">
        <v>810</v>
      </c>
      <c r="J12" s="385" t="s">
        <v>806</v>
      </c>
      <c r="K12" s="386">
        <v>25000</v>
      </c>
      <c r="L12" s="387"/>
    </row>
    <row r="13" spans="1:12" s="370" customFormat="1" ht="15" customHeight="1">
      <c r="A13" s="299">
        <v>7</v>
      </c>
      <c r="B13" s="379" t="s">
        <v>812</v>
      </c>
      <c r="C13" s="379"/>
      <c r="D13" s="379"/>
      <c r="E13" s="379"/>
      <c r="F13" s="379"/>
      <c r="G13" s="379"/>
      <c r="H13" s="389">
        <v>3</v>
      </c>
      <c r="I13" s="390" t="s">
        <v>805</v>
      </c>
      <c r="J13" s="390" t="s">
        <v>806</v>
      </c>
      <c r="K13" s="391">
        <v>360000</v>
      </c>
      <c r="L13" s="392"/>
    </row>
    <row r="14" spans="1:12" s="370" customFormat="1" ht="15" customHeight="1">
      <c r="A14" s="299">
        <v>8</v>
      </c>
      <c r="B14" s="379" t="s">
        <v>813</v>
      </c>
      <c r="C14" s="379"/>
      <c r="D14" s="379"/>
      <c r="E14" s="379"/>
      <c r="F14" s="379"/>
      <c r="G14" s="379"/>
      <c r="H14" s="393">
        <v>1</v>
      </c>
      <c r="I14" s="394" t="s">
        <v>805</v>
      </c>
      <c r="J14" s="394" t="s">
        <v>805</v>
      </c>
      <c r="K14" s="395">
        <v>8000</v>
      </c>
      <c r="L14" s="396"/>
    </row>
    <row r="15" spans="1:12" s="370" customFormat="1" ht="15.75" customHeight="1">
      <c r="A15" s="397" t="s">
        <v>814</v>
      </c>
      <c r="B15" s="397"/>
      <c r="C15" s="397"/>
      <c r="D15" s="397"/>
      <c r="E15" s="397"/>
      <c r="F15" s="397"/>
      <c r="G15" s="397"/>
      <c r="H15" s="398"/>
      <c r="I15" s="399"/>
      <c r="J15" s="400"/>
      <c r="K15" s="401">
        <f>SUM(K7:K14)</f>
        <v>646000</v>
      </c>
      <c r="L15" s="401">
        <f>SUM(L7:L14)</f>
        <v>19900</v>
      </c>
    </row>
    <row r="16" spans="1:10" s="370" customFormat="1" ht="15">
      <c r="A16" s="374"/>
      <c r="B16" s="374"/>
      <c r="C16" s="402"/>
      <c r="D16" s="402"/>
      <c r="E16" s="403"/>
      <c r="F16" s="403"/>
      <c r="G16" s="403"/>
      <c r="H16" s="373"/>
      <c r="I16" s="373"/>
      <c r="J16" s="373"/>
    </row>
    <row r="17" spans="1:10" s="370" customFormat="1" ht="15">
      <c r="A17" s="404" t="s">
        <v>815</v>
      </c>
      <c r="B17" s="374"/>
      <c r="C17" s="402"/>
      <c r="D17" s="402"/>
      <c r="E17" s="403"/>
      <c r="F17" s="403"/>
      <c r="G17" s="403"/>
      <c r="H17" s="373"/>
      <c r="I17" s="373"/>
      <c r="J17" s="373"/>
    </row>
    <row r="18" spans="1:12" s="370" customFormat="1" ht="15.75">
      <c r="A18" s="405"/>
      <c r="B18" s="405"/>
      <c r="C18" s="405"/>
      <c r="D18" s="405"/>
      <c r="E18" s="405"/>
      <c r="F18" s="405"/>
      <c r="G18" s="405"/>
      <c r="H18" s="405"/>
      <c r="L18" s="406" t="s">
        <v>795</v>
      </c>
    </row>
    <row r="19" spans="1:12" s="370" customFormat="1" ht="15" customHeight="1">
      <c r="A19" s="407" t="s">
        <v>816</v>
      </c>
      <c r="B19" s="377" t="s">
        <v>796</v>
      </c>
      <c r="C19" s="408" t="s">
        <v>817</v>
      </c>
      <c r="D19" s="408"/>
      <c r="E19" s="409" t="s">
        <v>818</v>
      </c>
      <c r="F19" s="409"/>
      <c r="G19" s="410" t="s">
        <v>819</v>
      </c>
      <c r="H19" s="410"/>
      <c r="I19" s="411" t="s">
        <v>820</v>
      </c>
      <c r="J19" s="411"/>
      <c r="K19" s="412" t="s">
        <v>821</v>
      </c>
      <c r="L19" s="412"/>
    </row>
    <row r="20" spans="1:12" s="370" customFormat="1" ht="22.5" customHeight="1">
      <c r="A20" s="407"/>
      <c r="B20" s="377"/>
      <c r="C20" s="413" t="s">
        <v>822</v>
      </c>
      <c r="D20" s="414" t="s">
        <v>823</v>
      </c>
      <c r="E20" s="413" t="s">
        <v>822</v>
      </c>
      <c r="F20" s="414" t="s">
        <v>823</v>
      </c>
      <c r="G20" s="413" t="s">
        <v>822</v>
      </c>
      <c r="H20" s="414" t="s">
        <v>823</v>
      </c>
      <c r="I20" s="413" t="s">
        <v>822</v>
      </c>
      <c r="J20" s="414" t="s">
        <v>823</v>
      </c>
      <c r="K20" s="413" t="s">
        <v>822</v>
      </c>
      <c r="L20" s="414" t="s">
        <v>823</v>
      </c>
    </row>
    <row r="21" spans="1:12" s="370" customFormat="1" ht="30.75" customHeight="1">
      <c r="A21" s="415">
        <v>1</v>
      </c>
      <c r="B21" s="416" t="s">
        <v>824</v>
      </c>
      <c r="C21" s="417">
        <v>15000</v>
      </c>
      <c r="D21" s="418"/>
      <c r="E21" s="417"/>
      <c r="F21" s="418"/>
      <c r="G21" s="417">
        <v>15000</v>
      </c>
      <c r="H21" s="419"/>
      <c r="I21" s="420">
        <v>15000</v>
      </c>
      <c r="J21" s="418"/>
      <c r="K21" s="420">
        <v>15000</v>
      </c>
      <c r="L21" s="418">
        <v>2185</v>
      </c>
    </row>
    <row r="22" spans="1:12" s="370" customFormat="1" ht="30">
      <c r="A22" s="421">
        <v>2</v>
      </c>
      <c r="B22" s="422" t="s">
        <v>825</v>
      </c>
      <c r="C22" s="423">
        <v>9000</v>
      </c>
      <c r="D22" s="424"/>
      <c r="E22" s="423"/>
      <c r="F22" s="424"/>
      <c r="G22" s="423">
        <v>9000</v>
      </c>
      <c r="H22" s="425"/>
      <c r="I22" s="426">
        <v>9000</v>
      </c>
      <c r="J22" s="424"/>
      <c r="K22" s="426">
        <v>9000</v>
      </c>
      <c r="L22" s="424"/>
    </row>
    <row r="23" spans="1:12" s="370" customFormat="1" ht="30">
      <c r="A23" s="421">
        <v>3</v>
      </c>
      <c r="B23" s="422" t="s">
        <v>826</v>
      </c>
      <c r="C23" s="423">
        <v>15374</v>
      </c>
      <c r="D23" s="424"/>
      <c r="E23" s="423"/>
      <c r="F23" s="424"/>
      <c r="G23" s="423">
        <v>15374</v>
      </c>
      <c r="H23" s="425"/>
      <c r="I23" s="426">
        <v>15374</v>
      </c>
      <c r="J23" s="424"/>
      <c r="K23" s="426">
        <v>15374</v>
      </c>
      <c r="L23" s="424"/>
    </row>
    <row r="24" spans="1:12" s="370" customFormat="1" ht="48.75" customHeight="1">
      <c r="A24" s="421">
        <v>4</v>
      </c>
      <c r="B24" s="422" t="s">
        <v>827</v>
      </c>
      <c r="C24" s="423">
        <v>16100</v>
      </c>
      <c r="D24" s="424"/>
      <c r="E24" s="423"/>
      <c r="F24" s="424"/>
      <c r="G24" s="423"/>
      <c r="H24" s="425"/>
      <c r="I24" s="426">
        <v>16100</v>
      </c>
      <c r="J24" s="424">
        <v>1997</v>
      </c>
      <c r="K24" s="426">
        <v>16100</v>
      </c>
      <c r="L24" s="424">
        <v>1997</v>
      </c>
    </row>
    <row r="25" spans="1:12" s="370" customFormat="1" ht="30">
      <c r="A25" s="421">
        <v>5</v>
      </c>
      <c r="B25" s="422" t="s">
        <v>828</v>
      </c>
      <c r="C25" s="423">
        <v>12000</v>
      </c>
      <c r="D25" s="424"/>
      <c r="E25" s="423"/>
      <c r="F25" s="424"/>
      <c r="G25" s="423">
        <v>6000</v>
      </c>
      <c r="H25" s="425"/>
      <c r="I25" s="426">
        <v>12000</v>
      </c>
      <c r="J25" s="424"/>
      <c r="K25" s="426">
        <v>12000</v>
      </c>
      <c r="L25" s="424">
        <v>18341</v>
      </c>
    </row>
    <row r="26" spans="1:12" s="370" customFormat="1" ht="29.25" customHeight="1">
      <c r="A26" s="421">
        <v>6</v>
      </c>
      <c r="B26" s="422" t="s">
        <v>829</v>
      </c>
      <c r="C26" s="423">
        <v>1000</v>
      </c>
      <c r="D26" s="424"/>
      <c r="E26" s="423"/>
      <c r="F26" s="424"/>
      <c r="G26" s="423">
        <v>1000</v>
      </c>
      <c r="H26" s="425"/>
      <c r="I26" s="426">
        <v>1000</v>
      </c>
      <c r="J26" s="424"/>
      <c r="K26" s="426">
        <v>1000</v>
      </c>
      <c r="L26" s="424">
        <v>224</v>
      </c>
    </row>
    <row r="27" spans="1:12" s="370" customFormat="1" ht="30" customHeight="1">
      <c r="A27" s="421">
        <v>7</v>
      </c>
      <c r="B27" s="422" t="s">
        <v>830</v>
      </c>
      <c r="C27" s="423"/>
      <c r="D27" s="424"/>
      <c r="E27" s="423"/>
      <c r="F27" s="424"/>
      <c r="G27" s="423"/>
      <c r="H27" s="425"/>
      <c r="I27" s="426"/>
      <c r="J27" s="424"/>
      <c r="K27" s="426"/>
      <c r="L27" s="424"/>
    </row>
    <row r="28" spans="1:12" s="370" customFormat="1" ht="27" customHeight="1">
      <c r="A28" s="421">
        <v>8</v>
      </c>
      <c r="B28" s="422" t="s">
        <v>831</v>
      </c>
      <c r="C28" s="427">
        <v>9650</v>
      </c>
      <c r="D28" s="428"/>
      <c r="E28" s="429"/>
      <c r="F28" s="428">
        <v>4425</v>
      </c>
      <c r="G28" s="429">
        <v>9650</v>
      </c>
      <c r="H28" s="430">
        <v>4425000</v>
      </c>
      <c r="I28" s="427">
        <v>9650</v>
      </c>
      <c r="J28" s="428">
        <v>4425</v>
      </c>
      <c r="K28" s="427">
        <v>9650</v>
      </c>
      <c r="L28" s="428">
        <v>4425</v>
      </c>
    </row>
    <row r="29" spans="1:12" s="370" customFormat="1" ht="15.75" customHeight="1">
      <c r="A29" s="431" t="s">
        <v>814</v>
      </c>
      <c r="B29" s="431"/>
      <c r="C29" s="432">
        <f>SUM(C21:C28)</f>
        <v>78124</v>
      </c>
      <c r="D29" s="432"/>
      <c r="E29" s="432"/>
      <c r="F29" s="432">
        <f>SUM(F21:F28)</f>
        <v>4425</v>
      </c>
      <c r="G29" s="432">
        <f>SUM(G21:G28)</f>
        <v>56024</v>
      </c>
      <c r="H29" s="432">
        <f>SUM(H21:H28)</f>
        <v>4425000</v>
      </c>
      <c r="I29" s="432">
        <f>SUM(I21:I28)</f>
        <v>78124</v>
      </c>
      <c r="J29" s="432">
        <f>SUM(J21:J28)</f>
        <v>6422</v>
      </c>
      <c r="K29" s="432">
        <f>SUM(K21:K28)</f>
        <v>78124</v>
      </c>
      <c r="L29" s="432">
        <f>SUM(L21:L28)</f>
        <v>27172</v>
      </c>
    </row>
    <row r="30" s="3" customFormat="1" ht="15">
      <c r="A30" s="433"/>
    </row>
    <row r="31" s="3" customFormat="1" ht="15"/>
    <row r="32" spans="2:7" s="3" customFormat="1" ht="15">
      <c r="B32" s="3" t="s">
        <v>510</v>
      </c>
      <c r="E32" s="156" t="s">
        <v>512</v>
      </c>
      <c r="G32" s="236" t="s">
        <v>832</v>
      </c>
    </row>
    <row r="33" s="3" customFormat="1" ht="15"/>
    <row r="34" s="3" customFormat="1" ht="15">
      <c r="I34" s="434"/>
    </row>
    <row r="35" s="3" customFormat="1" ht="15"/>
    <row r="36" s="3" customFormat="1" ht="15"/>
    <row r="38" spans="5:6" ht="12.75">
      <c r="E38" s="435"/>
      <c r="F38" s="436"/>
    </row>
    <row r="39" spans="5:6" ht="12.75">
      <c r="E39" s="436"/>
      <c r="F39" s="436"/>
    </row>
  </sheetData>
  <sheetProtection selectLockedCells="1" selectUnlockedCells="1"/>
  <mergeCells count="19">
    <mergeCell ref="A3:L3"/>
    <mergeCell ref="B6:G6"/>
    <mergeCell ref="B7:G7"/>
    <mergeCell ref="B8:G8"/>
    <mergeCell ref="B9:G9"/>
    <mergeCell ref="B10:G10"/>
    <mergeCell ref="B11:G11"/>
    <mergeCell ref="B12:G12"/>
    <mergeCell ref="B13:G13"/>
    <mergeCell ref="B14:G14"/>
    <mergeCell ref="A15:G15"/>
    <mergeCell ref="A19:A20"/>
    <mergeCell ref="B19:B20"/>
    <mergeCell ref="C19:D19"/>
    <mergeCell ref="E19:F19"/>
    <mergeCell ref="G19:H19"/>
    <mergeCell ref="I19:J19"/>
    <mergeCell ref="K19:L19"/>
    <mergeCell ref="A29:B29"/>
  </mergeCells>
  <printOptions/>
  <pageMargins left="0.25" right="0.25" top="0.75" bottom="0.75" header="0.5118055555555555" footer="0.5118055555555555"/>
  <pageSetup horizontalDpi="300" verticalDpi="300" orientation="landscape" scale="80"/>
</worksheet>
</file>

<file path=xl/worksheets/sheet13.xml><?xml version="1.0" encoding="utf-8"?>
<worksheet xmlns="http://schemas.openxmlformats.org/spreadsheetml/2006/main" xmlns:r="http://schemas.openxmlformats.org/officeDocument/2006/relationships">
  <sheetPr>
    <tabColor indexed="21"/>
  </sheetPr>
  <dimension ref="B2:N42"/>
  <sheetViews>
    <sheetView workbookViewId="0" topLeftCell="A1">
      <pane xSplit="1" ySplit="10" topLeftCell="B11" activePane="bottomRight" state="frozen"/>
      <selection pane="topLeft" activeCell="A1" sqref="A1"/>
      <selection pane="topRight" activeCell="B1" sqref="B1"/>
      <selection pane="bottomLeft" activeCell="A11" sqref="A11"/>
      <selection pane="bottomRight" activeCell="I27" sqref="I27"/>
    </sheetView>
  </sheetViews>
  <sheetFormatPr defaultColWidth="8.00390625" defaultRowHeight="12.75"/>
  <cols>
    <col min="1" max="1" width="2.7109375" style="0" customWidth="1"/>
    <col min="2" max="2" width="33.00390625" style="0" customWidth="1"/>
    <col min="3" max="3" width="50.140625" style="0" customWidth="1"/>
    <col min="4" max="4" width="9.28125" style="0" customWidth="1"/>
    <col min="5" max="7" width="15.7109375" style="0" customWidth="1"/>
    <col min="8" max="9" width="9.00390625" style="0" customWidth="1"/>
    <col min="10" max="10" width="14.00390625" style="0" customWidth="1"/>
    <col min="11" max="11" width="15.140625" style="0" customWidth="1"/>
    <col min="12" max="12" width="11.140625" style="0" customWidth="1"/>
    <col min="13" max="13" width="9.00390625" style="0" customWidth="1"/>
    <col min="14" max="14" width="11.140625" style="0" customWidth="1"/>
    <col min="15" max="16384" width="9.00390625" style="0" customWidth="1"/>
  </cols>
  <sheetData>
    <row r="1" s="3" customFormat="1" ht="15"/>
    <row r="2" spans="2:7" s="3" customFormat="1" ht="15.75">
      <c r="B2" s="10" t="s">
        <v>1</v>
      </c>
      <c r="C2" s="3" t="s">
        <v>2</v>
      </c>
      <c r="D2" s="437"/>
      <c r="E2" s="437"/>
      <c r="F2" s="437"/>
      <c r="G2" s="438" t="s">
        <v>833</v>
      </c>
    </row>
    <row r="3" spans="2:7" s="3" customFormat="1" ht="15.75">
      <c r="B3" s="10" t="s">
        <v>3</v>
      </c>
      <c r="C3" s="9" t="s">
        <v>4</v>
      </c>
      <c r="D3" s="437"/>
      <c r="E3" s="437"/>
      <c r="F3" s="437"/>
      <c r="G3" s="437"/>
    </row>
    <row r="4" spans="2:7" s="3" customFormat="1" ht="15.75">
      <c r="B4" s="439"/>
      <c r="C4" s="440"/>
      <c r="D4" s="440"/>
      <c r="E4" s="440"/>
      <c r="F4" s="440"/>
      <c r="G4" s="440"/>
    </row>
    <row r="5" spans="2:7" s="3" customFormat="1" ht="51.75" customHeight="1">
      <c r="B5" s="441" t="s">
        <v>834</v>
      </c>
      <c r="C5" s="441"/>
      <c r="D5" s="441"/>
      <c r="E5" s="441"/>
      <c r="F5" s="441"/>
      <c r="G5" s="441"/>
    </row>
    <row r="6" spans="2:7" s="3" customFormat="1" ht="15.75">
      <c r="B6" s="442" t="s">
        <v>835</v>
      </c>
      <c r="C6" s="442"/>
      <c r="D6" s="442"/>
      <c r="E6" s="442"/>
      <c r="F6" s="442"/>
      <c r="G6" s="442"/>
    </row>
    <row r="7" spans="2:7" s="3" customFormat="1" ht="15.75">
      <c r="B7" s="443"/>
      <c r="C7" s="443"/>
      <c r="D7" s="443"/>
      <c r="E7" s="443"/>
      <c r="F7" s="443"/>
      <c r="G7" s="443"/>
    </row>
    <row r="8" spans="2:7" s="3" customFormat="1" ht="16.5">
      <c r="B8" s="444"/>
      <c r="C8" s="443"/>
      <c r="D8" s="443"/>
      <c r="E8" s="443"/>
      <c r="F8" s="443"/>
      <c r="G8" s="445" t="s">
        <v>6</v>
      </c>
    </row>
    <row r="9" spans="2:7" s="3" customFormat="1" ht="15" customHeight="1">
      <c r="B9" s="446" t="s">
        <v>7</v>
      </c>
      <c r="C9" s="447" t="s">
        <v>836</v>
      </c>
      <c r="D9" s="447" t="s">
        <v>837</v>
      </c>
      <c r="E9" s="447" t="s">
        <v>838</v>
      </c>
      <c r="F9" s="447" t="s">
        <v>839</v>
      </c>
      <c r="G9" s="448" t="s">
        <v>840</v>
      </c>
    </row>
    <row r="10" spans="2:7" s="3" customFormat="1" ht="15.75">
      <c r="B10" s="446"/>
      <c r="C10" s="447"/>
      <c r="D10" s="447"/>
      <c r="E10" s="447"/>
      <c r="F10" s="447"/>
      <c r="G10" s="448"/>
    </row>
    <row r="11" spans="2:7" s="3" customFormat="1" ht="13.5" customHeight="1">
      <c r="B11" s="449">
        <v>1</v>
      </c>
      <c r="C11" s="450">
        <v>2</v>
      </c>
      <c r="D11" s="450">
        <v>3</v>
      </c>
      <c r="E11" s="450">
        <v>4</v>
      </c>
      <c r="F11" s="450">
        <v>5</v>
      </c>
      <c r="G11" s="451">
        <v>6</v>
      </c>
    </row>
    <row r="12" spans="2:7" s="3" customFormat="1" ht="15" customHeight="1">
      <c r="B12" s="452" t="s">
        <v>841</v>
      </c>
      <c r="C12" s="453" t="s">
        <v>842</v>
      </c>
      <c r="D12" s="454">
        <v>9108</v>
      </c>
      <c r="E12" s="455" t="s">
        <v>843</v>
      </c>
      <c r="F12" s="455"/>
      <c r="G12" s="456"/>
    </row>
    <row r="13" spans="2:7" s="3" customFormat="1" ht="15">
      <c r="B13" s="452"/>
      <c r="C13" s="453"/>
      <c r="D13" s="454"/>
      <c r="E13" s="455"/>
      <c r="F13" s="455"/>
      <c r="G13" s="456"/>
    </row>
    <row r="14" spans="2:7" s="3" customFormat="1" ht="32.25" customHeight="1">
      <c r="B14" s="457" t="s">
        <v>844</v>
      </c>
      <c r="C14" s="458" t="s">
        <v>845</v>
      </c>
      <c r="D14" s="459">
        <v>9109</v>
      </c>
      <c r="E14" s="460"/>
      <c r="F14" s="460"/>
      <c r="G14" s="461"/>
    </row>
    <row r="15" spans="2:7" s="3" customFormat="1" ht="30" customHeight="1">
      <c r="B15" s="457" t="s">
        <v>846</v>
      </c>
      <c r="C15" s="458" t="s">
        <v>847</v>
      </c>
      <c r="D15" s="459">
        <v>9110</v>
      </c>
      <c r="E15" s="460"/>
      <c r="F15" s="460"/>
      <c r="G15" s="461"/>
    </row>
    <row r="16" spans="2:7" s="3" customFormat="1" ht="35.25" customHeight="1">
      <c r="B16" s="457" t="s">
        <v>848</v>
      </c>
      <c r="C16" s="458" t="s">
        <v>849</v>
      </c>
      <c r="D16" s="459">
        <v>9111</v>
      </c>
      <c r="E16" s="460"/>
      <c r="F16" s="460"/>
      <c r="G16" s="461"/>
    </row>
    <row r="17" spans="2:7" s="3" customFormat="1" ht="34.5" customHeight="1">
      <c r="B17" s="457" t="s">
        <v>850</v>
      </c>
      <c r="C17" s="458" t="s">
        <v>851</v>
      </c>
      <c r="D17" s="459">
        <v>9112</v>
      </c>
      <c r="E17" s="460"/>
      <c r="F17" s="460"/>
      <c r="G17" s="461"/>
    </row>
    <row r="18" spans="2:7" s="3" customFormat="1" ht="35.25" customHeight="1">
      <c r="B18" s="462" t="s">
        <v>852</v>
      </c>
      <c r="C18" s="453" t="s">
        <v>853</v>
      </c>
      <c r="D18" s="454">
        <v>9113</v>
      </c>
      <c r="E18" s="463"/>
      <c r="F18" s="463"/>
      <c r="G18" s="464"/>
    </row>
    <row r="19" spans="2:7" s="3" customFormat="1" ht="41.25" customHeight="1">
      <c r="B19" s="457" t="s">
        <v>854</v>
      </c>
      <c r="C19" s="458" t="s">
        <v>855</v>
      </c>
      <c r="D19" s="459">
        <v>9114</v>
      </c>
      <c r="E19" s="460"/>
      <c r="F19" s="460"/>
      <c r="G19" s="461"/>
    </row>
    <row r="20" spans="2:7" s="3" customFormat="1" ht="69" customHeight="1">
      <c r="B20" s="457" t="s">
        <v>856</v>
      </c>
      <c r="C20" s="458" t="s">
        <v>857</v>
      </c>
      <c r="D20" s="459">
        <v>9115</v>
      </c>
      <c r="E20" s="460"/>
      <c r="F20" s="460"/>
      <c r="G20" s="461"/>
    </row>
    <row r="21" spans="2:11" s="3" customFormat="1" ht="40.5" customHeight="1">
      <c r="B21" s="457" t="s">
        <v>858</v>
      </c>
      <c r="C21" s="458" t="s">
        <v>859</v>
      </c>
      <c r="D21" s="459">
        <v>9116</v>
      </c>
      <c r="E21" s="460"/>
      <c r="F21" s="460"/>
      <c r="G21" s="461"/>
      <c r="J21" s="434"/>
      <c r="K21" s="434"/>
    </row>
    <row r="22" spans="2:11" s="3" customFormat="1" ht="63" customHeight="1">
      <c r="B22" s="462" t="s">
        <v>860</v>
      </c>
      <c r="C22" s="453" t="s">
        <v>861</v>
      </c>
      <c r="D22" s="454">
        <v>9117</v>
      </c>
      <c r="E22" s="455">
        <f>E23+E24+E25+E26+E28+E29</f>
        <v>378035</v>
      </c>
      <c r="F22" s="455">
        <f>F23+F24+F25+F26+F28+F29</f>
        <v>10013</v>
      </c>
      <c r="G22" s="455">
        <f>G23+G24+G25+G26+G28+G29</f>
        <v>368022</v>
      </c>
      <c r="J22" s="434"/>
      <c r="K22" s="434"/>
    </row>
    <row r="23" spans="2:11" s="3" customFormat="1" ht="71.25" customHeight="1">
      <c r="B23" s="457" t="s">
        <v>862</v>
      </c>
      <c r="C23" s="458" t="s">
        <v>863</v>
      </c>
      <c r="D23" s="459">
        <v>9118</v>
      </c>
      <c r="E23" s="465">
        <v>191780</v>
      </c>
      <c r="F23" s="465"/>
      <c r="G23" s="466">
        <f aca="true" t="shared" si="0" ref="G23:G26">E23-F23</f>
        <v>191780</v>
      </c>
      <c r="J23" s="434"/>
      <c r="K23" s="434"/>
    </row>
    <row r="24" spans="2:11" s="3" customFormat="1" ht="86.25" customHeight="1">
      <c r="B24" s="457" t="s">
        <v>864</v>
      </c>
      <c r="C24" s="458" t="s">
        <v>865</v>
      </c>
      <c r="D24" s="459">
        <v>9119</v>
      </c>
      <c r="E24" s="465">
        <v>2237</v>
      </c>
      <c r="F24" s="465"/>
      <c r="G24" s="466">
        <f t="shared" si="0"/>
        <v>2237</v>
      </c>
      <c r="J24" s="434"/>
      <c r="K24" s="434"/>
    </row>
    <row r="25" spans="2:11" s="3" customFormat="1" ht="86.25" customHeight="1">
      <c r="B25" s="457" t="s">
        <v>864</v>
      </c>
      <c r="C25" s="458" t="s">
        <v>866</v>
      </c>
      <c r="D25" s="467">
        <v>9120</v>
      </c>
      <c r="E25" s="465">
        <v>168865</v>
      </c>
      <c r="F25" s="465">
        <v>10013</v>
      </c>
      <c r="G25" s="466">
        <f t="shared" si="0"/>
        <v>158852</v>
      </c>
      <c r="J25" s="434"/>
      <c r="K25" s="434"/>
    </row>
    <row r="26" spans="2:11" s="3" customFormat="1" ht="21" customHeight="1">
      <c r="B26" s="457" t="s">
        <v>867</v>
      </c>
      <c r="C26" s="468" t="s">
        <v>868</v>
      </c>
      <c r="D26" s="459">
        <v>9121</v>
      </c>
      <c r="E26" s="465">
        <v>8088</v>
      </c>
      <c r="F26" s="465"/>
      <c r="G26" s="466">
        <f t="shared" si="0"/>
        <v>8088</v>
      </c>
      <c r="J26" s="434"/>
      <c r="K26" s="434"/>
    </row>
    <row r="27" spans="2:11" s="3" customFormat="1" ht="63.75" customHeight="1">
      <c r="B27" s="457"/>
      <c r="C27" s="468"/>
      <c r="D27" s="459"/>
      <c r="E27" s="465"/>
      <c r="F27" s="465"/>
      <c r="G27" s="466"/>
      <c r="J27" s="434"/>
      <c r="K27" s="434"/>
    </row>
    <row r="28" spans="2:11" s="3" customFormat="1" ht="84.75" customHeight="1">
      <c r="B28" s="457" t="s">
        <v>867</v>
      </c>
      <c r="C28" s="458" t="s">
        <v>869</v>
      </c>
      <c r="D28" s="467">
        <v>9122</v>
      </c>
      <c r="E28" s="465">
        <v>7065</v>
      </c>
      <c r="F28" s="465"/>
      <c r="G28" s="466">
        <f aca="true" t="shared" si="1" ref="G28:G31">E28-F28</f>
        <v>7065</v>
      </c>
      <c r="J28" s="434"/>
      <c r="K28" s="434"/>
    </row>
    <row r="29" spans="2:11" s="3" customFormat="1" ht="92.25" customHeight="1">
      <c r="B29" s="457" t="s">
        <v>864</v>
      </c>
      <c r="C29" s="469" t="s">
        <v>870</v>
      </c>
      <c r="D29" s="459">
        <v>9123</v>
      </c>
      <c r="E29" s="465"/>
      <c r="F29" s="465"/>
      <c r="G29" s="466">
        <f t="shared" si="1"/>
        <v>0</v>
      </c>
      <c r="J29" s="434"/>
      <c r="K29" s="434"/>
    </row>
    <row r="30" spans="2:11" s="3" customFormat="1" ht="44.25" customHeight="1">
      <c r="B30" s="462" t="s">
        <v>871</v>
      </c>
      <c r="C30" s="453" t="s">
        <v>872</v>
      </c>
      <c r="D30" s="470">
        <v>9124</v>
      </c>
      <c r="E30" s="455">
        <f>E31+E32+E33+E35+E36+E37</f>
        <v>1694</v>
      </c>
      <c r="F30" s="455">
        <f>F31+F35</f>
        <v>0</v>
      </c>
      <c r="G30" s="455">
        <f t="shared" si="1"/>
        <v>1694</v>
      </c>
      <c r="J30" s="434"/>
      <c r="K30" s="434"/>
    </row>
    <row r="31" spans="2:11" s="3" customFormat="1" ht="40.5" customHeight="1">
      <c r="B31" s="457" t="s">
        <v>873</v>
      </c>
      <c r="C31" s="458" t="s">
        <v>874</v>
      </c>
      <c r="D31" s="459">
        <v>9125</v>
      </c>
      <c r="E31" s="466">
        <v>803</v>
      </c>
      <c r="F31" s="465"/>
      <c r="G31" s="466">
        <f t="shared" si="1"/>
        <v>803</v>
      </c>
      <c r="J31" s="434"/>
      <c r="K31" s="434"/>
    </row>
    <row r="32" spans="2:11" s="3" customFormat="1" ht="34.5" customHeight="1">
      <c r="B32" s="457" t="s">
        <v>875</v>
      </c>
      <c r="C32" s="468" t="s">
        <v>876</v>
      </c>
      <c r="D32" s="459">
        <v>9126</v>
      </c>
      <c r="E32" s="471"/>
      <c r="F32" s="465"/>
      <c r="G32" s="466"/>
      <c r="J32" s="434"/>
      <c r="K32" s="434"/>
    </row>
    <row r="33" spans="2:14" s="3" customFormat="1" ht="33" customHeight="1">
      <c r="B33" s="457" t="s">
        <v>875</v>
      </c>
      <c r="C33" s="468" t="s">
        <v>877</v>
      </c>
      <c r="D33" s="459">
        <v>9127</v>
      </c>
      <c r="E33" s="465"/>
      <c r="F33" s="465"/>
      <c r="G33" s="466"/>
      <c r="J33" s="434"/>
      <c r="K33" s="434"/>
      <c r="N33" s="434"/>
    </row>
    <row r="34" spans="2:11" s="3" customFormat="1" ht="18.75" customHeight="1">
      <c r="B34" s="457"/>
      <c r="C34" s="468"/>
      <c r="D34" s="459"/>
      <c r="E34" s="465"/>
      <c r="F34" s="465"/>
      <c r="G34" s="466"/>
      <c r="J34" s="434"/>
      <c r="K34" s="434"/>
    </row>
    <row r="35" spans="2:14" s="3" customFormat="1" ht="57" customHeight="1">
      <c r="B35" s="457" t="s">
        <v>878</v>
      </c>
      <c r="C35" s="458" t="s">
        <v>879</v>
      </c>
      <c r="D35" s="459">
        <v>9128</v>
      </c>
      <c r="E35" s="465">
        <v>534</v>
      </c>
      <c r="F35" s="465"/>
      <c r="G35" s="466">
        <f aca="true" t="shared" si="2" ref="G35:G37">E35-F35</f>
        <v>534</v>
      </c>
      <c r="J35" s="434"/>
      <c r="K35" s="434"/>
      <c r="N35" s="472"/>
    </row>
    <row r="36" spans="2:14" s="3" customFormat="1" ht="66.75" customHeight="1">
      <c r="B36" s="457" t="s">
        <v>880</v>
      </c>
      <c r="C36" s="458" t="s">
        <v>881</v>
      </c>
      <c r="D36" s="459">
        <v>9129</v>
      </c>
      <c r="E36" s="465"/>
      <c r="F36" s="465"/>
      <c r="G36" s="466">
        <f t="shared" si="2"/>
        <v>0</v>
      </c>
      <c r="J36" s="434"/>
      <c r="K36" s="434"/>
      <c r="N36" s="434"/>
    </row>
    <row r="37" spans="2:12" s="3" customFormat="1" ht="65.25" customHeight="1">
      <c r="B37" s="473" t="s">
        <v>882</v>
      </c>
      <c r="C37" s="474" t="s">
        <v>883</v>
      </c>
      <c r="D37" s="475">
        <v>9130</v>
      </c>
      <c r="E37" s="476">
        <v>357</v>
      </c>
      <c r="F37" s="476"/>
      <c r="G37" s="466">
        <f t="shared" si="2"/>
        <v>357</v>
      </c>
      <c r="J37" s="434"/>
      <c r="K37" s="434"/>
      <c r="L37" s="434"/>
    </row>
    <row r="38" spans="2:12" s="3" customFormat="1" ht="15.75">
      <c r="B38" s="443"/>
      <c r="C38" s="443"/>
      <c r="D38" s="443"/>
      <c r="E38" s="477"/>
      <c r="F38" s="443"/>
      <c r="G38" s="443"/>
      <c r="J38" s="434"/>
      <c r="K38" s="434"/>
      <c r="L38" s="434"/>
    </row>
    <row r="39" spans="2:11" s="3" customFormat="1" ht="15.75">
      <c r="B39" s="478" t="s">
        <v>510</v>
      </c>
      <c r="C39" s="440"/>
      <c r="D39" s="440"/>
      <c r="E39" s="440" t="s">
        <v>884</v>
      </c>
      <c r="F39" s="440"/>
      <c r="G39" s="440"/>
      <c r="J39" s="434"/>
      <c r="K39" s="434"/>
    </row>
    <row r="40" spans="2:12" s="3" customFormat="1" ht="15.75">
      <c r="B40" s="440"/>
      <c r="C40" s="479" t="s">
        <v>885</v>
      </c>
      <c r="D40" s="443"/>
      <c r="E40" s="440"/>
      <c r="F40" s="443"/>
      <c r="G40" s="440"/>
      <c r="J40" s="434"/>
      <c r="K40" s="434"/>
      <c r="L40" s="434"/>
    </row>
    <row r="41" spans="2:11" s="3" customFormat="1" ht="15.75">
      <c r="B41" s="440"/>
      <c r="C41" s="479"/>
      <c r="D41" s="443"/>
      <c r="E41" s="440"/>
      <c r="F41" s="443"/>
      <c r="G41" s="440"/>
      <c r="J41" s="434"/>
      <c r="K41" s="434"/>
    </row>
    <row r="42" spans="2:11" s="3" customFormat="1" ht="12.75" customHeight="1">
      <c r="B42" s="480" t="s">
        <v>886</v>
      </c>
      <c r="C42" s="480"/>
      <c r="D42" s="480"/>
      <c r="E42" s="480"/>
      <c r="F42" s="480"/>
      <c r="G42" s="480"/>
      <c r="J42" s="434"/>
      <c r="K42" s="434"/>
    </row>
    <row r="43" ht="15"/>
  </sheetData>
  <sheetProtection selectLockedCells="1" selectUnlockedCells="1"/>
  <mergeCells count="27">
    <mergeCell ref="B5:G5"/>
    <mergeCell ref="B6:G6"/>
    <mergeCell ref="B9:B10"/>
    <mergeCell ref="C9:C10"/>
    <mergeCell ref="D9:D10"/>
    <mergeCell ref="E9:E10"/>
    <mergeCell ref="F9:F10"/>
    <mergeCell ref="G9:G10"/>
    <mergeCell ref="B12:B13"/>
    <mergeCell ref="C12:C13"/>
    <mergeCell ref="D12:D13"/>
    <mergeCell ref="E12:E13"/>
    <mergeCell ref="F12:F13"/>
    <mergeCell ref="G12:G13"/>
    <mergeCell ref="B26:B27"/>
    <mergeCell ref="C26:C27"/>
    <mergeCell ref="D26:D27"/>
    <mergeCell ref="E26:E27"/>
    <mergeCell ref="F26:F27"/>
    <mergeCell ref="G26:G27"/>
    <mergeCell ref="B33:B34"/>
    <mergeCell ref="C33:C34"/>
    <mergeCell ref="D33:D34"/>
    <mergeCell ref="E33:E34"/>
    <mergeCell ref="F33:F34"/>
    <mergeCell ref="G33:G34"/>
    <mergeCell ref="B42:G43"/>
  </mergeCells>
  <printOptions/>
  <pageMargins left="0.2" right="0.25" top="0.75" bottom="0.75" header="0.5118055555555555" footer="0.5118055555555555"/>
  <pageSetup horizontalDpi="300" verticalDpi="300" orientation="portrait" paperSize="9" scale="70"/>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E36" sqref="E36"/>
    </sheetView>
  </sheetViews>
  <sheetFormatPr defaultColWidth="8.00390625" defaultRowHeight="12.75"/>
  <cols>
    <col min="1" max="4" width="9.00390625" style="0" customWidth="1"/>
    <col min="5" max="5" width="26.28125" style="481" customWidth="1"/>
    <col min="6" max="16384" width="9.00390625" style="0"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21"/>
    <pageSetUpPr fitToPage="1"/>
  </sheetPr>
  <dimension ref="A1:M156"/>
  <sheetViews>
    <sheetView zoomScale="60" zoomScaleNormal="60" workbookViewId="0" topLeftCell="A1">
      <pane xSplit="1" ySplit="8" topLeftCell="B9" activePane="bottomRight" state="frozen"/>
      <selection pane="topLeft" activeCell="A1" sqref="A1"/>
      <selection pane="topRight" activeCell="B1" sqref="B1"/>
      <selection pane="bottomLeft" activeCell="A9" sqref="A9"/>
      <selection pane="bottomRight" activeCell="H11" sqref="H11"/>
    </sheetView>
  </sheetViews>
  <sheetFormatPr defaultColWidth="8.00390625" defaultRowHeight="12.75"/>
  <cols>
    <col min="1" max="1" width="9.140625" style="74" customWidth="1"/>
    <col min="2" max="2" width="25.7109375" style="74" customWidth="1"/>
    <col min="3" max="3" width="95.57421875" style="74" customWidth="1"/>
    <col min="4" max="4" width="9.8515625" style="74" customWidth="1"/>
    <col min="5" max="7" width="20.7109375" style="74" customWidth="1"/>
    <col min="8" max="8" width="20.7109375" style="75" customWidth="1"/>
    <col min="9" max="9" width="20.7109375" style="13" customWidth="1"/>
    <col min="10" max="16384" width="9.140625" style="74" customWidth="1"/>
  </cols>
  <sheetData>
    <row r="1" spans="1:9" ht="15.75">
      <c r="A1" s="76"/>
      <c r="B1" s="76"/>
      <c r="C1" s="76"/>
      <c r="D1" s="76"/>
      <c r="E1" s="76"/>
      <c r="F1" s="76"/>
      <c r="G1" s="76"/>
      <c r="H1" s="77"/>
      <c r="I1" s="78"/>
    </row>
    <row r="2" spans="1:9" s="1" customFormat="1" ht="15.75">
      <c r="A2" s="3"/>
      <c r="B2" s="7" t="s">
        <v>1</v>
      </c>
      <c r="C2" s="3" t="s">
        <v>2</v>
      </c>
      <c r="D2" s="76"/>
      <c r="E2" s="3"/>
      <c r="F2" s="3"/>
      <c r="G2" s="3"/>
      <c r="H2" s="3"/>
      <c r="I2" s="3"/>
    </row>
    <row r="3" spans="1:9" s="1" customFormat="1" ht="15.75">
      <c r="A3" s="3"/>
      <c r="B3" s="7" t="s">
        <v>3</v>
      </c>
      <c r="C3" s="9" t="s">
        <v>4</v>
      </c>
      <c r="D3" s="76"/>
      <c r="E3" s="3"/>
      <c r="F3" s="3"/>
      <c r="G3" s="3"/>
      <c r="H3" s="3"/>
      <c r="I3" s="79" t="s">
        <v>110</v>
      </c>
    </row>
    <row r="4" spans="1:9" ht="15.75">
      <c r="A4" s="76"/>
      <c r="B4" s="76"/>
      <c r="C4" s="76"/>
      <c r="D4" s="76"/>
      <c r="E4" s="76"/>
      <c r="F4" s="76"/>
      <c r="G4" s="76"/>
      <c r="H4" s="77"/>
      <c r="I4" s="78"/>
    </row>
    <row r="5" spans="1:10" ht="30" customHeight="1">
      <c r="A5" s="76"/>
      <c r="B5" s="80" t="s">
        <v>111</v>
      </c>
      <c r="C5" s="80"/>
      <c r="D5" s="80"/>
      <c r="E5" s="80"/>
      <c r="F5" s="80"/>
      <c r="G5" s="80"/>
      <c r="H5" s="80"/>
      <c r="I5" s="80"/>
      <c r="J5" s="76"/>
    </row>
    <row r="6" spans="2:10" ht="26.25" customHeight="1">
      <c r="B6" s="81"/>
      <c r="C6" s="82"/>
      <c r="D6" s="82"/>
      <c r="E6" s="82"/>
      <c r="F6" s="82"/>
      <c r="G6" s="82"/>
      <c r="H6" s="77"/>
      <c r="I6" s="83" t="s">
        <v>6</v>
      </c>
      <c r="J6" s="76"/>
    </row>
    <row r="7" spans="2:10" s="84" customFormat="1" ht="39.75" customHeight="1">
      <c r="B7" s="85" t="s">
        <v>7</v>
      </c>
      <c r="C7" s="16" t="s">
        <v>112</v>
      </c>
      <c r="D7" s="16" t="s">
        <v>113</v>
      </c>
      <c r="E7" s="86" t="s">
        <v>114</v>
      </c>
      <c r="F7" s="87" t="s">
        <v>115</v>
      </c>
      <c r="G7" s="88" t="s">
        <v>116</v>
      </c>
      <c r="H7" s="88"/>
      <c r="I7" s="89" t="s">
        <v>117</v>
      </c>
      <c r="J7" s="90"/>
    </row>
    <row r="8" spans="2:10" s="91" customFormat="1" ht="50.25" customHeight="1">
      <c r="B8" s="85"/>
      <c r="C8" s="16"/>
      <c r="D8" s="16"/>
      <c r="E8" s="86"/>
      <c r="F8" s="87"/>
      <c r="G8" s="92" t="s">
        <v>118</v>
      </c>
      <c r="H8" s="92" t="s">
        <v>15</v>
      </c>
      <c r="I8" s="89"/>
      <c r="J8" s="93"/>
    </row>
    <row r="9" spans="2:10" s="94" customFormat="1" ht="34.5" customHeight="1">
      <c r="B9" s="95"/>
      <c r="C9" s="96" t="s">
        <v>119</v>
      </c>
      <c r="D9" s="97"/>
      <c r="E9" s="98"/>
      <c r="F9" s="98"/>
      <c r="G9" s="98"/>
      <c r="H9" s="98"/>
      <c r="I9" s="99"/>
      <c r="J9" s="76"/>
    </row>
    <row r="10" spans="2:10" s="94" customFormat="1" ht="34.5" customHeight="1">
      <c r="B10" s="100">
        <v>0</v>
      </c>
      <c r="C10" s="101" t="s">
        <v>120</v>
      </c>
      <c r="D10" s="102" t="s">
        <v>121</v>
      </c>
      <c r="E10" s="103"/>
      <c r="F10" s="103"/>
      <c r="G10" s="103"/>
      <c r="H10" s="104"/>
      <c r="I10" s="105"/>
      <c r="J10" s="76"/>
    </row>
    <row r="11" spans="2:10" s="94" customFormat="1" ht="34.5" customHeight="1">
      <c r="B11" s="106"/>
      <c r="C11" s="107" t="s">
        <v>122</v>
      </c>
      <c r="D11" s="108" t="s">
        <v>123</v>
      </c>
      <c r="E11" s="46">
        <v>1088294</v>
      </c>
      <c r="F11" s="46">
        <v>1089094</v>
      </c>
      <c r="G11" s="109">
        <f>G12+G19+G28+G33+G43</f>
        <v>1089094</v>
      </c>
      <c r="H11" s="109">
        <f>H12+H19+H28+H33+H43</f>
        <v>1073037</v>
      </c>
      <c r="I11" s="110">
        <f aca="true" t="shared" si="0" ref="I11:I12">H11/G11*100</f>
        <v>98.52565526942578</v>
      </c>
      <c r="J11" s="76"/>
    </row>
    <row r="12" spans="2:10" s="94" customFormat="1" ht="34.5" customHeight="1">
      <c r="B12" s="106">
        <v>1</v>
      </c>
      <c r="C12" s="107" t="s">
        <v>124</v>
      </c>
      <c r="D12" s="108" t="s">
        <v>125</v>
      </c>
      <c r="E12" s="46">
        <v>115035</v>
      </c>
      <c r="F12" s="46">
        <v>113057</v>
      </c>
      <c r="G12" s="46">
        <f>G13+G14+G15+G16+G17+G18</f>
        <v>113057</v>
      </c>
      <c r="H12" s="111">
        <f>H13+H14+H15+H16+H17+H18</f>
        <v>120026</v>
      </c>
      <c r="I12" s="110">
        <f t="shared" si="0"/>
        <v>106.16414728853587</v>
      </c>
      <c r="J12" s="76"/>
    </row>
    <row r="13" spans="2:10" s="94" customFormat="1" ht="34.5" customHeight="1">
      <c r="B13" s="100" t="s">
        <v>126</v>
      </c>
      <c r="C13" s="112" t="s">
        <v>127</v>
      </c>
      <c r="D13" s="102" t="s">
        <v>128</v>
      </c>
      <c r="E13" s="40"/>
      <c r="F13" s="40"/>
      <c r="G13" s="40"/>
      <c r="H13" s="113"/>
      <c r="I13" s="105"/>
      <c r="J13" s="76"/>
    </row>
    <row r="14" spans="2:10" s="94" customFormat="1" ht="34.5" customHeight="1">
      <c r="B14" s="100" t="s">
        <v>129</v>
      </c>
      <c r="C14" s="112" t="s">
        <v>130</v>
      </c>
      <c r="D14" s="102" t="s">
        <v>131</v>
      </c>
      <c r="E14" s="40">
        <v>859</v>
      </c>
      <c r="F14" s="40">
        <v>673</v>
      </c>
      <c r="G14" s="40">
        <v>673</v>
      </c>
      <c r="H14" s="114">
        <v>470</v>
      </c>
      <c r="I14" s="105">
        <f>H14/G14*100</f>
        <v>69.83655274888558</v>
      </c>
      <c r="J14" s="76"/>
    </row>
    <row r="15" spans="2:10" s="94" customFormat="1" ht="34.5" customHeight="1">
      <c r="B15" s="100" t="s">
        <v>132</v>
      </c>
      <c r="C15" s="112" t="s">
        <v>133</v>
      </c>
      <c r="D15" s="102" t="s">
        <v>134</v>
      </c>
      <c r="E15" s="40"/>
      <c r="F15" s="40"/>
      <c r="G15" s="40"/>
      <c r="H15" s="113"/>
      <c r="I15" s="105"/>
      <c r="J15" s="76"/>
    </row>
    <row r="16" spans="2:10" s="94" customFormat="1" ht="34.5" customHeight="1">
      <c r="B16" s="42" t="s">
        <v>135</v>
      </c>
      <c r="C16" s="112" t="s">
        <v>136</v>
      </c>
      <c r="D16" s="102" t="s">
        <v>137</v>
      </c>
      <c r="E16" s="40">
        <v>114176</v>
      </c>
      <c r="F16" s="40">
        <v>112384</v>
      </c>
      <c r="G16" s="40">
        <v>112384</v>
      </c>
      <c r="H16" s="113">
        <v>119556</v>
      </c>
      <c r="I16" s="105">
        <f>H16/G16*100</f>
        <v>106.38169134396355</v>
      </c>
      <c r="J16" s="76"/>
    </row>
    <row r="17" spans="2:10" s="94" customFormat="1" ht="34.5" customHeight="1">
      <c r="B17" s="42" t="s">
        <v>138</v>
      </c>
      <c r="C17" s="112" t="s">
        <v>139</v>
      </c>
      <c r="D17" s="102" t="s">
        <v>140</v>
      </c>
      <c r="E17" s="40"/>
      <c r="F17" s="40"/>
      <c r="G17" s="40"/>
      <c r="H17" s="113"/>
      <c r="I17" s="105"/>
      <c r="J17" s="76"/>
    </row>
    <row r="18" spans="2:10" s="94" customFormat="1" ht="34.5" customHeight="1">
      <c r="B18" s="42" t="s">
        <v>141</v>
      </c>
      <c r="C18" s="112" t="s">
        <v>142</v>
      </c>
      <c r="D18" s="102" t="s">
        <v>143</v>
      </c>
      <c r="E18" s="40"/>
      <c r="F18" s="40"/>
      <c r="G18" s="40"/>
      <c r="H18" s="114"/>
      <c r="I18" s="105"/>
      <c r="J18" s="76"/>
    </row>
    <row r="19" spans="2:10" s="94" customFormat="1" ht="34.5" customHeight="1">
      <c r="B19" s="115">
        <v>2</v>
      </c>
      <c r="C19" s="107" t="s">
        <v>144</v>
      </c>
      <c r="D19" s="108" t="s">
        <v>145</v>
      </c>
      <c r="E19" s="46">
        <v>972648</v>
      </c>
      <c r="F19" s="46">
        <v>975457</v>
      </c>
      <c r="G19" s="109">
        <f>G20+G21+G22+G23+G24+G25+G26+G27</f>
        <v>975457</v>
      </c>
      <c r="H19" s="109">
        <f>H20+H21+H22+H23+H24+H25+H26+H27</f>
        <v>952428</v>
      </c>
      <c r="I19" s="110">
        <f>H19/G19*100</f>
        <v>97.63915785114054</v>
      </c>
      <c r="J19" s="76"/>
    </row>
    <row r="20" spans="2:10" s="94" customFormat="1" ht="34.5" customHeight="1">
      <c r="B20" s="100" t="s">
        <v>146</v>
      </c>
      <c r="C20" s="112" t="s">
        <v>147</v>
      </c>
      <c r="D20" s="102" t="s">
        <v>148</v>
      </c>
      <c r="E20" s="40"/>
      <c r="F20" s="40"/>
      <c r="G20" s="40"/>
      <c r="H20" s="113"/>
      <c r="I20" s="105"/>
      <c r="J20" s="76"/>
    </row>
    <row r="21" spans="2:10" s="94" customFormat="1" ht="34.5" customHeight="1">
      <c r="B21" s="42" t="s">
        <v>149</v>
      </c>
      <c r="C21" s="112" t="s">
        <v>150</v>
      </c>
      <c r="D21" s="102" t="s">
        <v>151</v>
      </c>
      <c r="E21" s="40">
        <v>827842</v>
      </c>
      <c r="F21" s="40">
        <v>833798</v>
      </c>
      <c r="G21" s="40">
        <v>833798</v>
      </c>
      <c r="H21" s="114">
        <v>833084</v>
      </c>
      <c r="I21" s="105">
        <f aca="true" t="shared" si="1" ref="I21:I22">H21/G21*100</f>
        <v>99.91436774854341</v>
      </c>
      <c r="J21" s="76"/>
    </row>
    <row r="22" spans="2:10" s="94" customFormat="1" ht="34.5" customHeight="1">
      <c r="B22" s="100" t="s">
        <v>152</v>
      </c>
      <c r="C22" s="112" t="s">
        <v>153</v>
      </c>
      <c r="D22" s="102" t="s">
        <v>154</v>
      </c>
      <c r="E22" s="40">
        <v>70655</v>
      </c>
      <c r="F22" s="40">
        <v>95000</v>
      </c>
      <c r="G22" s="40">
        <v>95000</v>
      </c>
      <c r="H22" s="113">
        <v>65189</v>
      </c>
      <c r="I22" s="105">
        <f t="shared" si="1"/>
        <v>68.62</v>
      </c>
      <c r="J22" s="76"/>
    </row>
    <row r="23" spans="2:10" s="94" customFormat="1" ht="34.5" customHeight="1">
      <c r="B23" s="100" t="s">
        <v>155</v>
      </c>
      <c r="C23" s="112" t="s">
        <v>156</v>
      </c>
      <c r="D23" s="102" t="s">
        <v>157</v>
      </c>
      <c r="E23" s="40"/>
      <c r="F23" s="40"/>
      <c r="G23" s="40"/>
      <c r="H23" s="113"/>
      <c r="I23" s="105"/>
      <c r="J23" s="76"/>
    </row>
    <row r="24" spans="2:10" s="94" customFormat="1" ht="34.5" customHeight="1">
      <c r="B24" s="100" t="s">
        <v>158</v>
      </c>
      <c r="C24" s="112" t="s">
        <v>159</v>
      </c>
      <c r="D24" s="102" t="s">
        <v>160</v>
      </c>
      <c r="E24" s="40"/>
      <c r="F24" s="40"/>
      <c r="G24" s="40"/>
      <c r="H24" s="114"/>
      <c r="I24" s="105"/>
      <c r="J24" s="76"/>
    </row>
    <row r="25" spans="2:10" s="94" customFormat="1" ht="34.5" customHeight="1">
      <c r="B25" s="100" t="s">
        <v>161</v>
      </c>
      <c r="C25" s="112" t="s">
        <v>162</v>
      </c>
      <c r="D25" s="102" t="s">
        <v>163</v>
      </c>
      <c r="E25" s="40">
        <v>44786</v>
      </c>
      <c r="F25" s="40">
        <v>17294</v>
      </c>
      <c r="G25" s="40">
        <v>17294</v>
      </c>
      <c r="H25" s="113">
        <v>24790</v>
      </c>
      <c r="I25" s="105">
        <f aca="true" t="shared" si="2" ref="I25:I26">H25/G25*100</f>
        <v>143.34451254770443</v>
      </c>
      <c r="J25" s="76"/>
    </row>
    <row r="26" spans="2:10" s="94" customFormat="1" ht="34.5" customHeight="1">
      <c r="B26" s="100" t="s">
        <v>164</v>
      </c>
      <c r="C26" s="112" t="s">
        <v>165</v>
      </c>
      <c r="D26" s="102" t="s">
        <v>166</v>
      </c>
      <c r="E26" s="40">
        <v>29365</v>
      </c>
      <c r="F26" s="40">
        <v>29365</v>
      </c>
      <c r="G26" s="40">
        <v>29365</v>
      </c>
      <c r="H26" s="113">
        <v>29365</v>
      </c>
      <c r="I26" s="105">
        <f t="shared" si="2"/>
        <v>100</v>
      </c>
      <c r="J26" s="76"/>
    </row>
    <row r="27" spans="2:10" s="94" customFormat="1" ht="34.5" customHeight="1">
      <c r="B27" s="100" t="s">
        <v>167</v>
      </c>
      <c r="C27" s="112" t="s">
        <v>168</v>
      </c>
      <c r="D27" s="102" t="s">
        <v>169</v>
      </c>
      <c r="E27" s="40"/>
      <c r="F27" s="40"/>
      <c r="G27" s="40"/>
      <c r="H27" s="113"/>
      <c r="I27" s="105"/>
      <c r="J27" s="76"/>
    </row>
    <row r="28" spans="2:10" s="94" customFormat="1" ht="34.5" customHeight="1">
      <c r="B28" s="115">
        <v>3</v>
      </c>
      <c r="C28" s="107" t="s">
        <v>170</v>
      </c>
      <c r="D28" s="108" t="s">
        <v>171</v>
      </c>
      <c r="E28" s="46"/>
      <c r="F28" s="46"/>
      <c r="G28" s="109">
        <f>G29+G30+G31+G32</f>
        <v>0</v>
      </c>
      <c r="H28" s="109">
        <f>H29+H30+H31+H32</f>
        <v>0</v>
      </c>
      <c r="I28" s="110"/>
      <c r="J28" s="76"/>
    </row>
    <row r="29" spans="2:10" s="94" customFormat="1" ht="34.5" customHeight="1">
      <c r="B29" s="100" t="s">
        <v>172</v>
      </c>
      <c r="C29" s="112" t="s">
        <v>173</v>
      </c>
      <c r="D29" s="102" t="s">
        <v>174</v>
      </c>
      <c r="E29" s="40"/>
      <c r="F29" s="40"/>
      <c r="G29" s="40"/>
      <c r="H29" s="113"/>
      <c r="I29" s="105"/>
      <c r="J29" s="76"/>
    </row>
    <row r="30" spans="2:10" s="94" customFormat="1" ht="34.5" customHeight="1">
      <c r="B30" s="42" t="s">
        <v>175</v>
      </c>
      <c r="C30" s="112" t="s">
        <v>176</v>
      </c>
      <c r="D30" s="102" t="s">
        <v>177</v>
      </c>
      <c r="E30" s="40"/>
      <c r="F30" s="40"/>
      <c r="G30" s="40"/>
      <c r="H30" s="113"/>
      <c r="I30" s="105"/>
      <c r="J30" s="76"/>
    </row>
    <row r="31" spans="2:10" s="94" customFormat="1" ht="34.5" customHeight="1">
      <c r="B31" s="42" t="s">
        <v>178</v>
      </c>
      <c r="C31" s="112" t="s">
        <v>179</v>
      </c>
      <c r="D31" s="102" t="s">
        <v>180</v>
      </c>
      <c r="E31" s="40"/>
      <c r="F31" s="40"/>
      <c r="G31" s="40"/>
      <c r="H31" s="114"/>
      <c r="I31" s="105"/>
      <c r="J31" s="76"/>
    </row>
    <row r="32" spans="2:10" s="94" customFormat="1" ht="34.5" customHeight="1">
      <c r="B32" s="42" t="s">
        <v>181</v>
      </c>
      <c r="C32" s="112" t="s">
        <v>182</v>
      </c>
      <c r="D32" s="102" t="s">
        <v>183</v>
      </c>
      <c r="E32" s="40"/>
      <c r="F32" s="40"/>
      <c r="G32" s="40"/>
      <c r="H32" s="113"/>
      <c r="I32" s="105"/>
      <c r="J32" s="76"/>
    </row>
    <row r="33" spans="2:10" s="94" customFormat="1" ht="34.5" customHeight="1">
      <c r="B33" s="34" t="s">
        <v>184</v>
      </c>
      <c r="C33" s="107" t="s">
        <v>185</v>
      </c>
      <c r="D33" s="108" t="s">
        <v>186</v>
      </c>
      <c r="E33" s="46">
        <v>611</v>
      </c>
      <c r="F33" s="46">
        <v>580</v>
      </c>
      <c r="G33" s="46">
        <f>G34+G35+G36+G37+G38+G39+G40+G41+G42</f>
        <v>580</v>
      </c>
      <c r="H33" s="111">
        <f>H34+H35+H36+H37+H38+H39+H40+H41+H42</f>
        <v>583</v>
      </c>
      <c r="I33" s="110">
        <f>H33/G33*100</f>
        <v>100.51724137931035</v>
      </c>
      <c r="J33" s="76"/>
    </row>
    <row r="34" spans="2:10" s="94" customFormat="1" ht="34.5" customHeight="1">
      <c r="B34" s="42" t="s">
        <v>187</v>
      </c>
      <c r="C34" s="112" t="s">
        <v>188</v>
      </c>
      <c r="D34" s="102" t="s">
        <v>189</v>
      </c>
      <c r="E34" s="40"/>
      <c r="F34" s="40"/>
      <c r="G34" s="40"/>
      <c r="H34" s="113"/>
      <c r="I34" s="105"/>
      <c r="J34" s="76"/>
    </row>
    <row r="35" spans="2:10" s="94" customFormat="1" ht="34.5" customHeight="1">
      <c r="B35" s="42" t="s">
        <v>190</v>
      </c>
      <c r="C35" s="112" t="s">
        <v>191</v>
      </c>
      <c r="D35" s="102" t="s">
        <v>192</v>
      </c>
      <c r="E35" s="40"/>
      <c r="F35" s="40"/>
      <c r="G35" s="40"/>
      <c r="H35" s="114"/>
      <c r="I35" s="105"/>
      <c r="J35" s="76"/>
    </row>
    <row r="36" spans="2:10" s="94" customFormat="1" ht="34.5" customHeight="1">
      <c r="B36" s="42" t="s">
        <v>193</v>
      </c>
      <c r="C36" s="112" t="s">
        <v>194</v>
      </c>
      <c r="D36" s="102" t="s">
        <v>195</v>
      </c>
      <c r="E36" s="40"/>
      <c r="F36" s="40"/>
      <c r="G36" s="40"/>
      <c r="H36" s="114"/>
      <c r="I36" s="105"/>
      <c r="J36" s="76"/>
    </row>
    <row r="37" spans="2:10" s="94" customFormat="1" ht="34.5" customHeight="1">
      <c r="B37" s="42" t="s">
        <v>196</v>
      </c>
      <c r="C37" s="112" t="s">
        <v>197</v>
      </c>
      <c r="D37" s="102" t="s">
        <v>198</v>
      </c>
      <c r="E37" s="40"/>
      <c r="F37" s="40"/>
      <c r="G37" s="40"/>
      <c r="H37" s="113"/>
      <c r="I37" s="105"/>
      <c r="J37" s="76"/>
    </row>
    <row r="38" spans="2:10" s="94" customFormat="1" ht="34.5" customHeight="1">
      <c r="B38" s="42" t="s">
        <v>196</v>
      </c>
      <c r="C38" s="112" t="s">
        <v>199</v>
      </c>
      <c r="D38" s="102" t="s">
        <v>200</v>
      </c>
      <c r="E38" s="40"/>
      <c r="F38" s="40"/>
      <c r="G38" s="40"/>
      <c r="H38" s="113"/>
      <c r="I38" s="105"/>
      <c r="J38" s="76"/>
    </row>
    <row r="39" spans="2:10" s="94" customFormat="1" ht="34.5" customHeight="1">
      <c r="B39" s="42" t="s">
        <v>201</v>
      </c>
      <c r="C39" s="112" t="s">
        <v>202</v>
      </c>
      <c r="D39" s="102" t="s">
        <v>203</v>
      </c>
      <c r="E39" s="40"/>
      <c r="F39" s="40"/>
      <c r="G39" s="40"/>
      <c r="H39" s="113"/>
      <c r="I39" s="105"/>
      <c r="J39" s="76"/>
    </row>
    <row r="40" spans="2:10" s="94" customFormat="1" ht="34.5" customHeight="1">
      <c r="B40" s="42" t="s">
        <v>201</v>
      </c>
      <c r="C40" s="112" t="s">
        <v>204</v>
      </c>
      <c r="D40" s="102" t="s">
        <v>205</v>
      </c>
      <c r="E40" s="40"/>
      <c r="F40" s="40"/>
      <c r="G40" s="40"/>
      <c r="H40" s="113"/>
      <c r="I40" s="105"/>
      <c r="J40" s="76"/>
    </row>
    <row r="41" spans="2:10" s="94" customFormat="1" ht="34.5" customHeight="1">
      <c r="B41" s="42" t="s">
        <v>206</v>
      </c>
      <c r="C41" s="112" t="s">
        <v>207</v>
      </c>
      <c r="D41" s="102" t="s">
        <v>208</v>
      </c>
      <c r="E41" s="40"/>
      <c r="F41" s="40"/>
      <c r="G41" s="40"/>
      <c r="H41" s="113"/>
      <c r="I41" s="105"/>
      <c r="J41" s="76"/>
    </row>
    <row r="42" spans="2:10" s="94" customFormat="1" ht="34.5" customHeight="1">
      <c r="B42" s="42" t="s">
        <v>209</v>
      </c>
      <c r="C42" s="112" t="s">
        <v>210</v>
      </c>
      <c r="D42" s="102" t="s">
        <v>211</v>
      </c>
      <c r="E42" s="40">
        <v>611</v>
      </c>
      <c r="F42" s="40">
        <v>580</v>
      </c>
      <c r="G42" s="40">
        <v>580</v>
      </c>
      <c r="H42" s="113">
        <v>583</v>
      </c>
      <c r="I42" s="105">
        <f>H42/G42*100</f>
        <v>100.51724137931035</v>
      </c>
      <c r="J42" s="76"/>
    </row>
    <row r="43" spans="2:10" s="94" customFormat="1" ht="34.5" customHeight="1">
      <c r="B43" s="34">
        <v>5</v>
      </c>
      <c r="C43" s="107" t="s">
        <v>212</v>
      </c>
      <c r="D43" s="108" t="s">
        <v>213</v>
      </c>
      <c r="E43" s="46"/>
      <c r="F43" s="46"/>
      <c r="G43" s="109">
        <f>G44+G45+G46+G47+G48+G49+G50</f>
        <v>0</v>
      </c>
      <c r="H43" s="109">
        <f>H44+H45+H46+H47+H48+H49+H50</f>
        <v>0</v>
      </c>
      <c r="I43" s="110"/>
      <c r="J43" s="76"/>
    </row>
    <row r="44" spans="2:10" s="94" customFormat="1" ht="34.5" customHeight="1">
      <c r="B44" s="42" t="s">
        <v>214</v>
      </c>
      <c r="C44" s="112" t="s">
        <v>215</v>
      </c>
      <c r="D44" s="102" t="s">
        <v>216</v>
      </c>
      <c r="E44" s="40"/>
      <c r="F44" s="40"/>
      <c r="G44" s="40"/>
      <c r="H44" s="113"/>
      <c r="I44" s="105"/>
      <c r="J44" s="76"/>
    </row>
    <row r="45" spans="2:10" s="94" customFormat="1" ht="34.5" customHeight="1">
      <c r="B45" s="42" t="s">
        <v>217</v>
      </c>
      <c r="C45" s="112" t="s">
        <v>218</v>
      </c>
      <c r="D45" s="102" t="s">
        <v>219</v>
      </c>
      <c r="E45" s="40"/>
      <c r="F45" s="40"/>
      <c r="G45" s="40"/>
      <c r="H45" s="113"/>
      <c r="I45" s="105"/>
      <c r="J45" s="76"/>
    </row>
    <row r="46" spans="2:10" s="94" customFormat="1" ht="34.5" customHeight="1">
      <c r="B46" s="42" t="s">
        <v>220</v>
      </c>
      <c r="C46" s="112" t="s">
        <v>221</v>
      </c>
      <c r="D46" s="102" t="s">
        <v>222</v>
      </c>
      <c r="E46" s="40"/>
      <c r="F46" s="40"/>
      <c r="G46" s="40"/>
      <c r="H46" s="114"/>
      <c r="I46" s="105"/>
      <c r="J46" s="76"/>
    </row>
    <row r="47" spans="2:10" s="94" customFormat="1" ht="34.5" customHeight="1">
      <c r="B47" s="42" t="s">
        <v>223</v>
      </c>
      <c r="C47" s="112" t="s">
        <v>224</v>
      </c>
      <c r="D47" s="102" t="s">
        <v>225</v>
      </c>
      <c r="E47" s="40"/>
      <c r="F47" s="40"/>
      <c r="G47" s="40"/>
      <c r="H47" s="113"/>
      <c r="I47" s="105"/>
      <c r="J47" s="76"/>
    </row>
    <row r="48" spans="2:10" s="94" customFormat="1" ht="34.5" customHeight="1">
      <c r="B48" s="42" t="s">
        <v>226</v>
      </c>
      <c r="C48" s="112" t="s">
        <v>227</v>
      </c>
      <c r="D48" s="102" t="s">
        <v>228</v>
      </c>
      <c r="E48" s="40"/>
      <c r="F48" s="40"/>
      <c r="G48" s="40"/>
      <c r="H48" s="114"/>
      <c r="I48" s="105"/>
      <c r="J48" s="76"/>
    </row>
    <row r="49" spans="2:10" s="94" customFormat="1" ht="34.5" customHeight="1">
      <c r="B49" s="42" t="s">
        <v>229</v>
      </c>
      <c r="C49" s="112" t="s">
        <v>230</v>
      </c>
      <c r="D49" s="102" t="s">
        <v>231</v>
      </c>
      <c r="E49" s="40"/>
      <c r="F49" s="40"/>
      <c r="G49" s="40"/>
      <c r="H49" s="113"/>
      <c r="I49" s="105"/>
      <c r="J49" s="76"/>
    </row>
    <row r="50" spans="2:10" s="94" customFormat="1" ht="34.5" customHeight="1">
      <c r="B50" s="42" t="s">
        <v>232</v>
      </c>
      <c r="C50" s="112" t="s">
        <v>233</v>
      </c>
      <c r="D50" s="102" t="s">
        <v>234</v>
      </c>
      <c r="E50" s="40"/>
      <c r="F50" s="40"/>
      <c r="G50" s="40"/>
      <c r="H50" s="113"/>
      <c r="I50" s="105"/>
      <c r="J50" s="76"/>
    </row>
    <row r="51" spans="2:10" s="94" customFormat="1" ht="34.5" customHeight="1">
      <c r="B51" s="28">
        <v>288</v>
      </c>
      <c r="C51" s="101" t="s">
        <v>235</v>
      </c>
      <c r="D51" s="102" t="s">
        <v>236</v>
      </c>
      <c r="E51" s="40">
        <v>14781</v>
      </c>
      <c r="F51" s="40">
        <v>15000</v>
      </c>
      <c r="G51" s="40">
        <v>15000</v>
      </c>
      <c r="H51" s="114">
        <v>10635</v>
      </c>
      <c r="I51" s="105">
        <f aca="true" t="shared" si="3" ref="I51:I54">H51/G51*100</f>
        <v>70.89999999999999</v>
      </c>
      <c r="J51" s="76"/>
    </row>
    <row r="52" spans="2:10" s="94" customFormat="1" ht="34.5" customHeight="1">
      <c r="B52" s="34"/>
      <c r="C52" s="107" t="s">
        <v>237</v>
      </c>
      <c r="D52" s="108" t="s">
        <v>238</v>
      </c>
      <c r="E52" s="46">
        <v>400574</v>
      </c>
      <c r="F52" s="46">
        <v>443200</v>
      </c>
      <c r="G52" s="46">
        <f>G53+G60+G68+G69+G70+G71+G77+G78+G79</f>
        <v>443200</v>
      </c>
      <c r="H52" s="109">
        <f>H53+H60+H68+H69+H70+H71+H77+H78+H79</f>
        <v>414744</v>
      </c>
      <c r="I52" s="110">
        <f t="shared" si="3"/>
        <v>93.57942238267148</v>
      </c>
      <c r="J52" s="76"/>
    </row>
    <row r="53" spans="2:10" s="94" customFormat="1" ht="34.5" customHeight="1">
      <c r="B53" s="34" t="s">
        <v>239</v>
      </c>
      <c r="C53" s="107" t="s">
        <v>240</v>
      </c>
      <c r="D53" s="108" t="s">
        <v>241</v>
      </c>
      <c r="E53" s="46">
        <v>32260</v>
      </c>
      <c r="F53" s="46">
        <v>38200</v>
      </c>
      <c r="G53" s="46">
        <f>G54+G55+G56+G57+G58+G59</f>
        <v>38200</v>
      </c>
      <c r="H53" s="109">
        <f>H54+H55+H56+H57+H58+H59</f>
        <v>34552</v>
      </c>
      <c r="I53" s="110">
        <f t="shared" si="3"/>
        <v>90.45026178010471</v>
      </c>
      <c r="J53" s="76"/>
    </row>
    <row r="54" spans="2:10" s="94" customFormat="1" ht="34.5" customHeight="1">
      <c r="B54" s="42">
        <v>10</v>
      </c>
      <c r="C54" s="112" t="s">
        <v>242</v>
      </c>
      <c r="D54" s="102" t="s">
        <v>243</v>
      </c>
      <c r="E54" s="40">
        <v>31742</v>
      </c>
      <c r="F54" s="40">
        <v>38000</v>
      </c>
      <c r="G54" s="40">
        <v>38000</v>
      </c>
      <c r="H54" s="113">
        <v>34014</v>
      </c>
      <c r="I54" s="105">
        <f t="shared" si="3"/>
        <v>89.51052631578948</v>
      </c>
      <c r="J54" s="76"/>
    </row>
    <row r="55" spans="2:10" s="94" customFormat="1" ht="34.5" customHeight="1">
      <c r="B55" s="42">
        <v>11</v>
      </c>
      <c r="C55" s="112" t="s">
        <v>244</v>
      </c>
      <c r="D55" s="102" t="s">
        <v>245</v>
      </c>
      <c r="E55" s="40"/>
      <c r="F55" s="40"/>
      <c r="G55" s="40"/>
      <c r="H55" s="113"/>
      <c r="I55" s="105"/>
      <c r="J55" s="76"/>
    </row>
    <row r="56" spans="2:10" s="94" customFormat="1" ht="34.5" customHeight="1">
      <c r="B56" s="42">
        <v>12</v>
      </c>
      <c r="C56" s="112" t="s">
        <v>246</v>
      </c>
      <c r="D56" s="102" t="s">
        <v>247</v>
      </c>
      <c r="E56" s="40"/>
      <c r="F56" s="40"/>
      <c r="G56" s="40"/>
      <c r="H56" s="113"/>
      <c r="I56" s="105"/>
      <c r="J56" s="76"/>
    </row>
    <row r="57" spans="2:10" s="94" customFormat="1" ht="34.5" customHeight="1">
      <c r="B57" s="42">
        <v>13</v>
      </c>
      <c r="C57" s="112" t="s">
        <v>248</v>
      </c>
      <c r="D57" s="102" t="s">
        <v>249</v>
      </c>
      <c r="E57" s="40"/>
      <c r="F57" s="40"/>
      <c r="G57" s="40"/>
      <c r="H57" s="113"/>
      <c r="I57" s="105"/>
      <c r="J57" s="76"/>
    </row>
    <row r="58" spans="2:10" s="94" customFormat="1" ht="34.5" customHeight="1">
      <c r="B58" s="42">
        <v>14</v>
      </c>
      <c r="C58" s="112" t="s">
        <v>250</v>
      </c>
      <c r="D58" s="102" t="s">
        <v>251</v>
      </c>
      <c r="E58" s="40"/>
      <c r="F58" s="40"/>
      <c r="G58" s="40"/>
      <c r="H58" s="113"/>
      <c r="I58" s="105"/>
      <c r="J58" s="76"/>
    </row>
    <row r="59" spans="2:10" s="94" customFormat="1" ht="34.5" customHeight="1">
      <c r="B59" s="42">
        <v>15</v>
      </c>
      <c r="C59" s="116" t="s">
        <v>252</v>
      </c>
      <c r="D59" s="102" t="s">
        <v>253</v>
      </c>
      <c r="E59" s="40">
        <v>518</v>
      </c>
      <c r="F59" s="40">
        <v>200</v>
      </c>
      <c r="G59" s="40">
        <v>200</v>
      </c>
      <c r="H59" s="114">
        <v>538</v>
      </c>
      <c r="I59" s="105">
        <f aca="true" t="shared" si="4" ref="I59:I60">H59/G59*100</f>
        <v>269</v>
      </c>
      <c r="J59" s="76"/>
    </row>
    <row r="60" spans="2:10" s="94" customFormat="1" ht="34.5" customHeight="1">
      <c r="B60" s="34"/>
      <c r="C60" s="107" t="s">
        <v>254</v>
      </c>
      <c r="D60" s="108" t="s">
        <v>255</v>
      </c>
      <c r="E60" s="46">
        <v>348837</v>
      </c>
      <c r="F60" s="46">
        <v>395000</v>
      </c>
      <c r="G60" s="46">
        <f>G61+G62+G63+G64+G65+G66+G67</f>
        <v>395000</v>
      </c>
      <c r="H60" s="109">
        <f>H61+H62+H63+H64+H65+H66+H67</f>
        <v>367484</v>
      </c>
      <c r="I60" s="110">
        <f t="shared" si="4"/>
        <v>93.0339240506329</v>
      </c>
      <c r="J60" s="76"/>
    </row>
    <row r="61" spans="2:10" s="117" customFormat="1" ht="34.5" customHeight="1">
      <c r="B61" s="42" t="s">
        <v>256</v>
      </c>
      <c r="C61" s="112" t="s">
        <v>257</v>
      </c>
      <c r="D61" s="102" t="s">
        <v>258</v>
      </c>
      <c r="E61" s="40"/>
      <c r="F61" s="40"/>
      <c r="G61" s="40"/>
      <c r="H61" s="113"/>
      <c r="I61" s="105"/>
      <c r="J61" s="76"/>
    </row>
    <row r="62" spans="2:10" s="117" customFormat="1" ht="34.5" customHeight="1">
      <c r="B62" s="42" t="s">
        <v>259</v>
      </c>
      <c r="C62" s="112" t="s">
        <v>260</v>
      </c>
      <c r="D62" s="102" t="s">
        <v>261</v>
      </c>
      <c r="E62" s="50"/>
      <c r="F62" s="50"/>
      <c r="G62" s="50"/>
      <c r="H62" s="50"/>
      <c r="I62" s="105"/>
      <c r="J62" s="76"/>
    </row>
    <row r="63" spans="2:10" s="94" customFormat="1" ht="34.5" customHeight="1">
      <c r="B63" s="42" t="s">
        <v>262</v>
      </c>
      <c r="C63" s="112" t="s">
        <v>263</v>
      </c>
      <c r="D63" s="102" t="s">
        <v>264</v>
      </c>
      <c r="E63" s="50"/>
      <c r="F63" s="40"/>
      <c r="G63" s="50"/>
      <c r="H63" s="118"/>
      <c r="I63" s="105"/>
      <c r="J63" s="76"/>
    </row>
    <row r="64" spans="2:10" s="117" customFormat="1" ht="34.5" customHeight="1">
      <c r="B64" s="42" t="s">
        <v>265</v>
      </c>
      <c r="C64" s="112" t="s">
        <v>266</v>
      </c>
      <c r="D64" s="102" t="s">
        <v>267</v>
      </c>
      <c r="E64" s="40"/>
      <c r="F64" s="40"/>
      <c r="G64" s="40"/>
      <c r="H64" s="119"/>
      <c r="I64" s="105"/>
      <c r="J64" s="76"/>
    </row>
    <row r="65" spans="2:10" ht="34.5" customHeight="1">
      <c r="B65" s="42" t="s">
        <v>268</v>
      </c>
      <c r="C65" s="112" t="s">
        <v>269</v>
      </c>
      <c r="D65" s="102" t="s">
        <v>270</v>
      </c>
      <c r="E65" s="50">
        <v>348837</v>
      </c>
      <c r="F65" s="50">
        <v>395000</v>
      </c>
      <c r="G65" s="50">
        <v>395000</v>
      </c>
      <c r="H65" s="50">
        <v>367484</v>
      </c>
      <c r="I65" s="105">
        <f>H65/G65*100</f>
        <v>93.0339240506329</v>
      </c>
      <c r="J65" s="76"/>
    </row>
    <row r="66" spans="2:10" ht="34.5" customHeight="1">
      <c r="B66" s="42" t="s">
        <v>271</v>
      </c>
      <c r="C66" s="112" t="s">
        <v>272</v>
      </c>
      <c r="D66" s="102" t="s">
        <v>273</v>
      </c>
      <c r="E66" s="50"/>
      <c r="F66" s="50"/>
      <c r="G66" s="50"/>
      <c r="H66" s="50"/>
      <c r="I66" s="105"/>
      <c r="J66" s="76"/>
    </row>
    <row r="67" spans="2:10" ht="34.5" customHeight="1">
      <c r="B67" s="42" t="s">
        <v>274</v>
      </c>
      <c r="C67" s="112" t="s">
        <v>275</v>
      </c>
      <c r="D67" s="102" t="s">
        <v>276</v>
      </c>
      <c r="E67" s="50"/>
      <c r="F67" s="50"/>
      <c r="G67" s="50"/>
      <c r="H67" s="50"/>
      <c r="I67" s="105"/>
      <c r="J67" s="76"/>
    </row>
    <row r="68" spans="2:10" ht="34.5" customHeight="1">
      <c r="B68" s="28">
        <v>21</v>
      </c>
      <c r="C68" s="101" t="s">
        <v>277</v>
      </c>
      <c r="D68" s="102" t="s">
        <v>278</v>
      </c>
      <c r="E68" s="50"/>
      <c r="F68" s="50"/>
      <c r="G68" s="50"/>
      <c r="H68" s="50">
        <v>357</v>
      </c>
      <c r="I68" s="105"/>
      <c r="J68" s="76"/>
    </row>
    <row r="69" spans="2:10" ht="34.5" customHeight="1">
      <c r="B69" s="28">
        <v>22</v>
      </c>
      <c r="C69" s="101" t="s">
        <v>279</v>
      </c>
      <c r="D69" s="102" t="s">
        <v>280</v>
      </c>
      <c r="E69" s="50">
        <v>2024</v>
      </c>
      <c r="F69" s="50"/>
      <c r="G69" s="50"/>
      <c r="H69" s="50">
        <v>1337</v>
      </c>
      <c r="I69" s="105"/>
      <c r="J69" s="76"/>
    </row>
    <row r="70" spans="2:10" ht="34.5" customHeight="1">
      <c r="B70" s="28">
        <v>236</v>
      </c>
      <c r="C70" s="101" t="s">
        <v>281</v>
      </c>
      <c r="D70" s="102" t="s">
        <v>282</v>
      </c>
      <c r="E70" s="50"/>
      <c r="F70" s="50"/>
      <c r="G70" s="50"/>
      <c r="H70" s="50"/>
      <c r="I70" s="105"/>
      <c r="J70" s="76"/>
    </row>
    <row r="71" spans="2:10" ht="34.5" customHeight="1">
      <c r="B71" s="34" t="s">
        <v>283</v>
      </c>
      <c r="C71" s="107" t="s">
        <v>284</v>
      </c>
      <c r="D71" s="108" t="s">
        <v>285</v>
      </c>
      <c r="E71" s="63"/>
      <c r="F71" s="63"/>
      <c r="G71" s="63">
        <f>G72+G73+G74+G75+G76</f>
        <v>0</v>
      </c>
      <c r="H71" s="63">
        <f>H72+H73+H74+H75+H76</f>
        <v>6</v>
      </c>
      <c r="I71" s="110"/>
      <c r="J71" s="76"/>
    </row>
    <row r="72" spans="2:10" ht="34.5" customHeight="1">
      <c r="B72" s="42" t="s">
        <v>286</v>
      </c>
      <c r="C72" s="112" t="s">
        <v>287</v>
      </c>
      <c r="D72" s="102" t="s">
        <v>288</v>
      </c>
      <c r="E72" s="50"/>
      <c r="F72" s="50"/>
      <c r="G72" s="50"/>
      <c r="H72" s="50"/>
      <c r="I72" s="105"/>
      <c r="J72" s="76"/>
    </row>
    <row r="73" spans="2:10" ht="34.5" customHeight="1">
      <c r="B73" s="42" t="s">
        <v>289</v>
      </c>
      <c r="C73" s="112" t="s">
        <v>290</v>
      </c>
      <c r="D73" s="102" t="s">
        <v>291</v>
      </c>
      <c r="E73" s="50"/>
      <c r="F73" s="50"/>
      <c r="G73" s="50"/>
      <c r="H73" s="50"/>
      <c r="I73" s="105"/>
      <c r="J73" s="76"/>
    </row>
    <row r="74" spans="2:10" ht="34.5" customHeight="1">
      <c r="B74" s="42" t="s">
        <v>292</v>
      </c>
      <c r="C74" s="112" t="s">
        <v>293</v>
      </c>
      <c r="D74" s="102" t="s">
        <v>294</v>
      </c>
      <c r="E74" s="50"/>
      <c r="F74" s="50"/>
      <c r="G74" s="50"/>
      <c r="H74" s="50"/>
      <c r="I74" s="105"/>
      <c r="J74" s="76"/>
    </row>
    <row r="75" spans="2:10" ht="34.5" customHeight="1">
      <c r="B75" s="42" t="s">
        <v>295</v>
      </c>
      <c r="C75" s="112" t="s">
        <v>296</v>
      </c>
      <c r="D75" s="102" t="s">
        <v>297</v>
      </c>
      <c r="E75" s="50"/>
      <c r="F75" s="50"/>
      <c r="G75" s="50"/>
      <c r="H75" s="50"/>
      <c r="I75" s="105"/>
      <c r="J75" s="76"/>
    </row>
    <row r="76" spans="2:10" ht="34.5" customHeight="1">
      <c r="B76" s="42" t="s">
        <v>298</v>
      </c>
      <c r="C76" s="112" t="s">
        <v>299</v>
      </c>
      <c r="D76" s="102" t="s">
        <v>300</v>
      </c>
      <c r="E76" s="50"/>
      <c r="F76" s="50"/>
      <c r="G76" s="50"/>
      <c r="H76" s="50">
        <v>6</v>
      </c>
      <c r="I76" s="105"/>
      <c r="J76" s="76"/>
    </row>
    <row r="77" spans="2:10" ht="34.5" customHeight="1">
      <c r="B77" s="28">
        <v>24</v>
      </c>
      <c r="C77" s="101" t="s">
        <v>301</v>
      </c>
      <c r="D77" s="102" t="s">
        <v>302</v>
      </c>
      <c r="E77" s="50">
        <v>16964</v>
      </c>
      <c r="F77" s="50">
        <v>10000</v>
      </c>
      <c r="G77" s="50">
        <v>10000</v>
      </c>
      <c r="H77" s="50">
        <v>9961</v>
      </c>
      <c r="I77" s="105">
        <f>H77/G77*100</f>
        <v>99.61</v>
      </c>
      <c r="J77" s="76"/>
    </row>
    <row r="78" spans="2:10" ht="34.5" customHeight="1">
      <c r="B78" s="28">
        <v>27</v>
      </c>
      <c r="C78" s="101" t="s">
        <v>303</v>
      </c>
      <c r="D78" s="102" t="s">
        <v>304</v>
      </c>
      <c r="E78" s="50"/>
      <c r="F78" s="50"/>
      <c r="G78" s="50"/>
      <c r="H78" s="50"/>
      <c r="I78" s="105"/>
      <c r="J78" s="76"/>
    </row>
    <row r="79" spans="2:10" ht="34.5" customHeight="1">
      <c r="B79" s="28" t="s">
        <v>305</v>
      </c>
      <c r="C79" s="101" t="s">
        <v>306</v>
      </c>
      <c r="D79" s="102" t="s">
        <v>307</v>
      </c>
      <c r="E79" s="50">
        <v>489</v>
      </c>
      <c r="F79" s="50"/>
      <c r="G79" s="50"/>
      <c r="H79" s="50">
        <v>1047</v>
      </c>
      <c r="I79" s="105"/>
      <c r="J79" s="76"/>
    </row>
    <row r="80" spans="2:10" ht="34.5" customHeight="1">
      <c r="B80" s="34"/>
      <c r="C80" s="107" t="s">
        <v>308</v>
      </c>
      <c r="D80" s="108" t="s">
        <v>309</v>
      </c>
      <c r="E80" s="63">
        <v>1503649</v>
      </c>
      <c r="F80" s="63">
        <f>F10+F11+F51+F52</f>
        <v>1547294</v>
      </c>
      <c r="G80" s="63">
        <f>G10+G11+G51+G52</f>
        <v>1547294</v>
      </c>
      <c r="H80" s="63">
        <f>H10+H11+H51+H52</f>
        <v>1498416</v>
      </c>
      <c r="I80" s="110">
        <f aca="true" t="shared" si="5" ref="I80:I81">H80/G80*100</f>
        <v>96.8410657573803</v>
      </c>
      <c r="J80" s="76"/>
    </row>
    <row r="81" spans="2:10" ht="34.5" customHeight="1">
      <c r="B81" s="28">
        <v>88</v>
      </c>
      <c r="C81" s="101" t="s">
        <v>310</v>
      </c>
      <c r="D81" s="102" t="s">
        <v>311</v>
      </c>
      <c r="E81" s="50">
        <v>119556</v>
      </c>
      <c r="F81" s="50">
        <v>119556</v>
      </c>
      <c r="G81" s="50">
        <v>119556</v>
      </c>
      <c r="H81" s="50">
        <v>119556</v>
      </c>
      <c r="I81" s="105">
        <f t="shared" si="5"/>
        <v>100</v>
      </c>
      <c r="J81" s="76"/>
    </row>
    <row r="82" spans="2:10" ht="34.5" customHeight="1">
      <c r="B82" s="28"/>
      <c r="C82" s="101" t="s">
        <v>312</v>
      </c>
      <c r="D82" s="30"/>
      <c r="E82" s="50"/>
      <c r="F82" s="50"/>
      <c r="G82" s="50"/>
      <c r="H82" s="50"/>
      <c r="I82" s="105"/>
      <c r="J82" s="76"/>
    </row>
    <row r="83" spans="2:10" ht="34.5" customHeight="1">
      <c r="B83" s="34"/>
      <c r="C83" s="107" t="s">
        <v>313</v>
      </c>
      <c r="D83" s="108" t="s">
        <v>314</v>
      </c>
      <c r="E83" s="63">
        <v>1255098</v>
      </c>
      <c r="F83" s="63">
        <v>1272094</v>
      </c>
      <c r="G83" s="63">
        <f>G84+G93-G94+G95+G96+G97-G98+G99+G102-G103</f>
        <v>1272094</v>
      </c>
      <c r="H83" s="63">
        <f>H84+H93-H94+H95+H96+H97-H98+H99+H102-H103</f>
        <v>1277054</v>
      </c>
      <c r="I83" s="110">
        <f aca="true" t="shared" si="6" ref="I83:I84">H83/G83*100</f>
        <v>100.38990829294062</v>
      </c>
      <c r="J83" s="76"/>
    </row>
    <row r="84" spans="2:10" ht="34.5" customHeight="1">
      <c r="B84" s="34">
        <v>30</v>
      </c>
      <c r="C84" s="107" t="s">
        <v>315</v>
      </c>
      <c r="D84" s="108" t="s">
        <v>316</v>
      </c>
      <c r="E84" s="63">
        <v>260634</v>
      </c>
      <c r="F84" s="63">
        <v>260634</v>
      </c>
      <c r="G84" s="63">
        <f>G85+G86+G87+G88+G89+G90+G91+G92</f>
        <v>260634</v>
      </c>
      <c r="H84" s="63">
        <f>H85+H86+H87+H88+H89+H90+H91+H92</f>
        <v>260634</v>
      </c>
      <c r="I84" s="110">
        <f t="shared" si="6"/>
        <v>100</v>
      </c>
      <c r="J84" s="76"/>
    </row>
    <row r="85" spans="2:13" ht="34.5" customHeight="1">
      <c r="B85" s="42">
        <v>300</v>
      </c>
      <c r="C85" s="112" t="s">
        <v>317</v>
      </c>
      <c r="D85" s="102" t="s">
        <v>318</v>
      </c>
      <c r="E85" s="50"/>
      <c r="F85" s="50"/>
      <c r="G85" s="50"/>
      <c r="H85" s="50"/>
      <c r="I85" s="105"/>
      <c r="J85" s="76"/>
      <c r="M85" s="120"/>
    </row>
    <row r="86" spans="2:10" ht="34.5" customHeight="1">
      <c r="B86" s="42">
        <v>301</v>
      </c>
      <c r="C86" s="112" t="s">
        <v>319</v>
      </c>
      <c r="D86" s="102" t="s">
        <v>320</v>
      </c>
      <c r="E86" s="50"/>
      <c r="F86" s="50"/>
      <c r="G86" s="50"/>
      <c r="H86" s="50"/>
      <c r="I86" s="105"/>
      <c r="J86" s="76"/>
    </row>
    <row r="87" spans="2:10" ht="34.5" customHeight="1">
      <c r="B87" s="42">
        <v>302</v>
      </c>
      <c r="C87" s="112" t="s">
        <v>321</v>
      </c>
      <c r="D87" s="102" t="s">
        <v>322</v>
      </c>
      <c r="E87" s="50"/>
      <c r="F87" s="50"/>
      <c r="G87" s="50"/>
      <c r="H87" s="50"/>
      <c r="I87" s="105"/>
      <c r="J87" s="76"/>
    </row>
    <row r="88" spans="2:10" ht="34.5" customHeight="1">
      <c r="B88" s="42">
        <v>303</v>
      </c>
      <c r="C88" s="112" t="s">
        <v>323</v>
      </c>
      <c r="D88" s="102" t="s">
        <v>324</v>
      </c>
      <c r="E88" s="50">
        <v>260634</v>
      </c>
      <c r="F88" s="50">
        <v>260634</v>
      </c>
      <c r="G88" s="50">
        <v>260634</v>
      </c>
      <c r="H88" s="118">
        <v>260634</v>
      </c>
      <c r="I88" s="105">
        <f>H88/G88*100</f>
        <v>100</v>
      </c>
      <c r="J88" s="76"/>
    </row>
    <row r="89" spans="2:10" ht="34.5" customHeight="1">
      <c r="B89" s="42">
        <v>304</v>
      </c>
      <c r="C89" s="112" t="s">
        <v>325</v>
      </c>
      <c r="D89" s="102" t="s">
        <v>326</v>
      </c>
      <c r="E89" s="50"/>
      <c r="F89" s="50"/>
      <c r="G89" s="50"/>
      <c r="H89" s="50"/>
      <c r="I89" s="105"/>
      <c r="J89" s="76"/>
    </row>
    <row r="90" spans="2:10" ht="34.5" customHeight="1">
      <c r="B90" s="42">
        <v>305</v>
      </c>
      <c r="C90" s="112" t="s">
        <v>327</v>
      </c>
      <c r="D90" s="102" t="s">
        <v>328</v>
      </c>
      <c r="E90" s="50"/>
      <c r="F90" s="50"/>
      <c r="G90" s="50"/>
      <c r="H90" s="50"/>
      <c r="I90" s="105"/>
      <c r="J90" s="76"/>
    </row>
    <row r="91" spans="2:10" ht="34.5" customHeight="1">
      <c r="B91" s="42">
        <v>306</v>
      </c>
      <c r="C91" s="112" t="s">
        <v>329</v>
      </c>
      <c r="D91" s="102" t="s">
        <v>330</v>
      </c>
      <c r="E91" s="50"/>
      <c r="F91" s="50"/>
      <c r="G91" s="50"/>
      <c r="H91" s="50"/>
      <c r="I91" s="105"/>
      <c r="J91" s="76"/>
    </row>
    <row r="92" spans="2:10" ht="34.5" customHeight="1">
      <c r="B92" s="42">
        <v>309</v>
      </c>
      <c r="C92" s="112" t="s">
        <v>331</v>
      </c>
      <c r="D92" s="102" t="s">
        <v>332</v>
      </c>
      <c r="E92" s="50"/>
      <c r="F92" s="50"/>
      <c r="G92" s="50"/>
      <c r="H92" s="50"/>
      <c r="I92" s="105"/>
      <c r="J92" s="76"/>
    </row>
    <row r="93" spans="2:10" ht="34.5" customHeight="1">
      <c r="B93" s="28">
        <v>31</v>
      </c>
      <c r="C93" s="101" t="s">
        <v>333</v>
      </c>
      <c r="D93" s="102" t="s">
        <v>334</v>
      </c>
      <c r="E93" s="50"/>
      <c r="F93" s="50"/>
      <c r="G93" s="50"/>
      <c r="H93" s="50"/>
      <c r="I93" s="105"/>
      <c r="J93" s="76"/>
    </row>
    <row r="94" spans="2:10" ht="34.5" customHeight="1">
      <c r="B94" s="28" t="s">
        <v>335</v>
      </c>
      <c r="C94" s="101" t="s">
        <v>336</v>
      </c>
      <c r="D94" s="102" t="s">
        <v>337</v>
      </c>
      <c r="E94" s="50"/>
      <c r="F94" s="50"/>
      <c r="G94" s="50"/>
      <c r="H94" s="50"/>
      <c r="I94" s="105"/>
      <c r="J94" s="76"/>
    </row>
    <row r="95" spans="2:10" ht="34.5" customHeight="1">
      <c r="B95" s="28">
        <v>32</v>
      </c>
      <c r="C95" s="101" t="s">
        <v>338</v>
      </c>
      <c r="D95" s="102" t="s">
        <v>339</v>
      </c>
      <c r="E95" s="50">
        <v>702523</v>
      </c>
      <c r="F95" s="50">
        <v>683046</v>
      </c>
      <c r="G95" s="50">
        <v>683046</v>
      </c>
      <c r="H95" s="50">
        <v>677394</v>
      </c>
      <c r="I95" s="105">
        <f aca="true" t="shared" si="7" ref="I95:I96">H95/G95*100</f>
        <v>99.17253010778191</v>
      </c>
      <c r="J95" s="76"/>
    </row>
    <row r="96" spans="2:10" ht="57.75" customHeight="1">
      <c r="B96" s="28">
        <v>330</v>
      </c>
      <c r="C96" s="101" t="s">
        <v>340</v>
      </c>
      <c r="D96" s="102" t="s">
        <v>341</v>
      </c>
      <c r="E96" s="50">
        <v>321328</v>
      </c>
      <c r="F96" s="50">
        <v>321328</v>
      </c>
      <c r="G96" s="50">
        <v>321328</v>
      </c>
      <c r="H96" s="50">
        <v>326708</v>
      </c>
      <c r="I96" s="105">
        <f t="shared" si="7"/>
        <v>101.67430164816014</v>
      </c>
      <c r="J96" s="76"/>
    </row>
    <row r="97" spans="2:10" ht="63" customHeight="1">
      <c r="B97" s="28" t="s">
        <v>342</v>
      </c>
      <c r="C97" s="101" t="s">
        <v>343</v>
      </c>
      <c r="D97" s="102" t="s">
        <v>344</v>
      </c>
      <c r="E97" s="50"/>
      <c r="F97" s="50"/>
      <c r="G97" s="50"/>
      <c r="H97" s="50"/>
      <c r="I97" s="105"/>
      <c r="J97" s="76"/>
    </row>
    <row r="98" spans="2:10" ht="62.25" customHeight="1">
      <c r="B98" s="28" t="s">
        <v>342</v>
      </c>
      <c r="C98" s="101" t="s">
        <v>345</v>
      </c>
      <c r="D98" s="102" t="s">
        <v>346</v>
      </c>
      <c r="E98" s="50"/>
      <c r="F98" s="50"/>
      <c r="G98" s="50"/>
      <c r="H98" s="50"/>
      <c r="I98" s="105"/>
      <c r="J98" s="76"/>
    </row>
    <row r="99" spans="2:10" ht="34.5" customHeight="1">
      <c r="B99" s="34">
        <v>34</v>
      </c>
      <c r="C99" s="107" t="s">
        <v>347</v>
      </c>
      <c r="D99" s="108" t="s">
        <v>348</v>
      </c>
      <c r="E99" s="63">
        <v>4831</v>
      </c>
      <c r="F99" s="63">
        <v>7086</v>
      </c>
      <c r="G99" s="63">
        <f>G100+G101</f>
        <v>7086</v>
      </c>
      <c r="H99" s="63">
        <f>H100+H101</f>
        <v>12318</v>
      </c>
      <c r="I99" s="110">
        <f aca="true" t="shared" si="8" ref="I99:I101">H99/G99*100</f>
        <v>173.83573243014393</v>
      </c>
      <c r="J99" s="76"/>
    </row>
    <row r="100" spans="2:10" ht="34.5" customHeight="1">
      <c r="B100" s="42">
        <v>340</v>
      </c>
      <c r="C100" s="112" t="s">
        <v>349</v>
      </c>
      <c r="D100" s="102" t="s">
        <v>350</v>
      </c>
      <c r="E100" s="50">
        <v>4831</v>
      </c>
      <c r="F100" s="50">
        <v>4831</v>
      </c>
      <c r="G100" s="50">
        <v>4831</v>
      </c>
      <c r="H100" s="50"/>
      <c r="I100" s="105">
        <f t="shared" si="8"/>
        <v>0</v>
      </c>
      <c r="J100" s="76"/>
    </row>
    <row r="101" spans="2:10" ht="34.5" customHeight="1">
      <c r="B101" s="42">
        <v>341</v>
      </c>
      <c r="C101" s="112" t="s">
        <v>351</v>
      </c>
      <c r="D101" s="102" t="s">
        <v>352</v>
      </c>
      <c r="E101" s="50"/>
      <c r="F101" s="50">
        <v>2255</v>
      </c>
      <c r="G101" s="50">
        <v>2255</v>
      </c>
      <c r="H101" s="50">
        <v>12318</v>
      </c>
      <c r="I101" s="105">
        <f t="shared" si="8"/>
        <v>546.2527716186253</v>
      </c>
      <c r="J101" s="76"/>
    </row>
    <row r="102" spans="2:10" ht="34.5" customHeight="1">
      <c r="B102" s="28"/>
      <c r="C102" s="101" t="s">
        <v>353</v>
      </c>
      <c r="D102" s="102" t="s">
        <v>354</v>
      </c>
      <c r="E102" s="50"/>
      <c r="F102" s="50"/>
      <c r="G102" s="50"/>
      <c r="H102" s="50"/>
      <c r="I102" s="105"/>
      <c r="J102" s="76"/>
    </row>
    <row r="103" spans="2:10" ht="34.5" customHeight="1">
      <c r="B103" s="34">
        <v>35</v>
      </c>
      <c r="C103" s="107" t="s">
        <v>355</v>
      </c>
      <c r="D103" s="108" t="s">
        <v>356</v>
      </c>
      <c r="E103" s="63">
        <v>34218</v>
      </c>
      <c r="F103" s="63"/>
      <c r="G103" s="63">
        <f>G104+G105</f>
        <v>0</v>
      </c>
      <c r="H103" s="63">
        <f>H104+H105</f>
        <v>0</v>
      </c>
      <c r="I103" s="110" t="e">
        <f aca="true" t="shared" si="9" ref="I103:I106">H103/G103*100</f>
        <v>#DIV/0!</v>
      </c>
      <c r="J103" s="76"/>
    </row>
    <row r="104" spans="2:10" ht="34.5" customHeight="1">
      <c r="B104" s="42">
        <v>350</v>
      </c>
      <c r="C104" s="112" t="s">
        <v>357</v>
      </c>
      <c r="D104" s="102" t="s">
        <v>358</v>
      </c>
      <c r="E104" s="50"/>
      <c r="F104" s="50"/>
      <c r="G104" s="50"/>
      <c r="H104" s="50"/>
      <c r="I104" s="105" t="e">
        <f t="shared" si="9"/>
        <v>#DIV/0!</v>
      </c>
      <c r="J104" s="76"/>
    </row>
    <row r="105" spans="2:10" ht="34.5" customHeight="1">
      <c r="B105" s="42">
        <v>351</v>
      </c>
      <c r="C105" s="112" t="s">
        <v>359</v>
      </c>
      <c r="D105" s="102" t="s">
        <v>360</v>
      </c>
      <c r="E105" s="50">
        <v>34218</v>
      </c>
      <c r="F105" s="50"/>
      <c r="G105" s="50"/>
      <c r="H105" s="50"/>
      <c r="I105" s="105" t="e">
        <f t="shared" si="9"/>
        <v>#DIV/0!</v>
      </c>
      <c r="J105" s="76"/>
    </row>
    <row r="106" spans="2:10" ht="34.5" customHeight="1">
      <c r="B106" s="34"/>
      <c r="C106" s="107" t="s">
        <v>361</v>
      </c>
      <c r="D106" s="108" t="s">
        <v>362</v>
      </c>
      <c r="E106" s="63"/>
      <c r="F106" s="63">
        <v>5000</v>
      </c>
      <c r="G106" s="63">
        <f>G107+G114</f>
        <v>5000</v>
      </c>
      <c r="H106" s="63">
        <f>H107+H114</f>
        <v>0</v>
      </c>
      <c r="I106" s="110">
        <f t="shared" si="9"/>
        <v>0</v>
      </c>
      <c r="J106" s="76"/>
    </row>
    <row r="107" spans="2:10" ht="34.5" customHeight="1">
      <c r="B107" s="34">
        <v>40</v>
      </c>
      <c r="C107" s="107" t="s">
        <v>363</v>
      </c>
      <c r="D107" s="108" t="s">
        <v>364</v>
      </c>
      <c r="E107" s="63"/>
      <c r="F107" s="63"/>
      <c r="G107" s="63">
        <f>G108+G109+G110+G111+G112+G113</f>
        <v>0</v>
      </c>
      <c r="H107" s="63">
        <f>H108+H109+H110+H111+H112+H113</f>
        <v>0</v>
      </c>
      <c r="I107" s="110"/>
      <c r="J107" s="76"/>
    </row>
    <row r="108" spans="2:10" ht="34.5" customHeight="1">
      <c r="B108" s="42">
        <v>400</v>
      </c>
      <c r="C108" s="112" t="s">
        <v>365</v>
      </c>
      <c r="D108" s="102" t="s">
        <v>366</v>
      </c>
      <c r="E108" s="50"/>
      <c r="F108" s="50"/>
      <c r="G108" s="50"/>
      <c r="H108" s="50"/>
      <c r="I108" s="105"/>
      <c r="J108" s="76"/>
    </row>
    <row r="109" spans="2:10" ht="34.5" customHeight="1">
      <c r="B109" s="42">
        <v>401</v>
      </c>
      <c r="C109" s="112" t="s">
        <v>367</v>
      </c>
      <c r="D109" s="102" t="s">
        <v>368</v>
      </c>
      <c r="E109" s="50"/>
      <c r="F109" s="50"/>
      <c r="G109" s="50"/>
      <c r="H109" s="50"/>
      <c r="I109" s="105"/>
      <c r="J109" s="76"/>
    </row>
    <row r="110" spans="2:10" ht="34.5" customHeight="1">
      <c r="B110" s="42">
        <v>403</v>
      </c>
      <c r="C110" s="112" t="s">
        <v>369</v>
      </c>
      <c r="D110" s="102" t="s">
        <v>370</v>
      </c>
      <c r="E110" s="50"/>
      <c r="F110" s="50"/>
      <c r="G110" s="50"/>
      <c r="H110" s="50"/>
      <c r="I110" s="105"/>
      <c r="J110" s="76"/>
    </row>
    <row r="111" spans="2:10" ht="34.5" customHeight="1">
      <c r="B111" s="42">
        <v>404</v>
      </c>
      <c r="C111" s="112" t="s">
        <v>371</v>
      </c>
      <c r="D111" s="102" t="s">
        <v>372</v>
      </c>
      <c r="E111" s="50"/>
      <c r="F111" s="50"/>
      <c r="G111" s="50"/>
      <c r="H111" s="50"/>
      <c r="I111" s="105"/>
      <c r="J111" s="76"/>
    </row>
    <row r="112" spans="2:10" ht="34.5" customHeight="1">
      <c r="B112" s="42">
        <v>405</v>
      </c>
      <c r="C112" s="112" t="s">
        <v>373</v>
      </c>
      <c r="D112" s="102" t="s">
        <v>374</v>
      </c>
      <c r="E112" s="50"/>
      <c r="F112" s="50"/>
      <c r="G112" s="50"/>
      <c r="H112" s="50"/>
      <c r="I112" s="105"/>
      <c r="J112" s="76"/>
    </row>
    <row r="113" spans="2:10" ht="34.5" customHeight="1">
      <c r="B113" s="42" t="s">
        <v>375</v>
      </c>
      <c r="C113" s="112" t="s">
        <v>376</v>
      </c>
      <c r="D113" s="102" t="s">
        <v>377</v>
      </c>
      <c r="E113" s="50"/>
      <c r="F113" s="50"/>
      <c r="G113" s="50"/>
      <c r="H113" s="50"/>
      <c r="I113" s="105"/>
      <c r="J113" s="76"/>
    </row>
    <row r="114" spans="2:10" ht="34.5" customHeight="1">
      <c r="B114" s="34">
        <v>41</v>
      </c>
      <c r="C114" s="107" t="s">
        <v>378</v>
      </c>
      <c r="D114" s="108" t="s">
        <v>379</v>
      </c>
      <c r="E114" s="63"/>
      <c r="F114" s="63">
        <v>5000</v>
      </c>
      <c r="G114" s="63">
        <f>G115+G116+G117+G118+G119+G120+G121+G122</f>
        <v>5000</v>
      </c>
      <c r="H114" s="63">
        <f>H115+H116+H117+H118+H119+H120+H121+H122</f>
        <v>0</v>
      </c>
      <c r="I114" s="110">
        <f>H114/G114*100</f>
        <v>0</v>
      </c>
      <c r="J114" s="76"/>
    </row>
    <row r="115" spans="2:10" ht="34.5" customHeight="1">
      <c r="B115" s="42">
        <v>410</v>
      </c>
      <c r="C115" s="112" t="s">
        <v>380</v>
      </c>
      <c r="D115" s="102" t="s">
        <v>381</v>
      </c>
      <c r="E115" s="50"/>
      <c r="F115" s="50"/>
      <c r="G115" s="50"/>
      <c r="H115" s="50"/>
      <c r="I115" s="105"/>
      <c r="J115" s="76"/>
    </row>
    <row r="116" spans="2:10" ht="34.5" customHeight="1">
      <c r="B116" s="42">
        <v>411</v>
      </c>
      <c r="C116" s="112" t="s">
        <v>382</v>
      </c>
      <c r="D116" s="102" t="s">
        <v>383</v>
      </c>
      <c r="E116" s="50"/>
      <c r="F116" s="50"/>
      <c r="G116" s="50"/>
      <c r="H116" s="50"/>
      <c r="I116" s="105"/>
      <c r="J116" s="76"/>
    </row>
    <row r="117" spans="2:10" ht="34.5" customHeight="1">
      <c r="B117" s="42">
        <v>412</v>
      </c>
      <c r="C117" s="112" t="s">
        <v>384</v>
      </c>
      <c r="D117" s="102" t="s">
        <v>385</v>
      </c>
      <c r="E117" s="50"/>
      <c r="F117" s="50"/>
      <c r="G117" s="50"/>
      <c r="H117" s="50"/>
      <c r="I117" s="105"/>
      <c r="J117" s="76"/>
    </row>
    <row r="118" spans="2:10" ht="34.5" customHeight="1">
      <c r="B118" s="42">
        <v>413</v>
      </c>
      <c r="C118" s="112" t="s">
        <v>386</v>
      </c>
      <c r="D118" s="102" t="s">
        <v>387</v>
      </c>
      <c r="E118" s="50"/>
      <c r="F118" s="50"/>
      <c r="G118" s="50"/>
      <c r="H118" s="50"/>
      <c r="I118" s="105"/>
      <c r="J118" s="76"/>
    </row>
    <row r="119" spans="2:10" ht="34.5" customHeight="1">
      <c r="B119" s="42">
        <v>414</v>
      </c>
      <c r="C119" s="112" t="s">
        <v>388</v>
      </c>
      <c r="D119" s="102" t="s">
        <v>389</v>
      </c>
      <c r="E119" s="50"/>
      <c r="F119" s="50"/>
      <c r="G119" s="50"/>
      <c r="H119" s="50"/>
      <c r="I119" s="105"/>
      <c r="J119" s="76"/>
    </row>
    <row r="120" spans="2:10" ht="34.5" customHeight="1">
      <c r="B120" s="42">
        <v>415</v>
      </c>
      <c r="C120" s="112" t="s">
        <v>390</v>
      </c>
      <c r="D120" s="102" t="s">
        <v>391</v>
      </c>
      <c r="E120" s="50"/>
      <c r="F120" s="50"/>
      <c r="G120" s="50"/>
      <c r="H120" s="50"/>
      <c r="I120" s="105"/>
      <c r="J120" s="76"/>
    </row>
    <row r="121" spans="2:10" ht="34.5" customHeight="1">
      <c r="B121" s="42">
        <v>416</v>
      </c>
      <c r="C121" s="112" t="s">
        <v>392</v>
      </c>
      <c r="D121" s="102" t="s">
        <v>393</v>
      </c>
      <c r="E121" s="50"/>
      <c r="F121" s="50">
        <v>5000</v>
      </c>
      <c r="G121" s="50">
        <v>5000</v>
      </c>
      <c r="H121" s="50"/>
      <c r="I121" s="105">
        <f>H121/G121*100</f>
        <v>0</v>
      </c>
      <c r="J121" s="76"/>
    </row>
    <row r="122" spans="2:10" ht="34.5" customHeight="1">
      <c r="B122" s="42">
        <v>419</v>
      </c>
      <c r="C122" s="112" t="s">
        <v>394</v>
      </c>
      <c r="D122" s="102" t="s">
        <v>395</v>
      </c>
      <c r="E122" s="50"/>
      <c r="F122" s="50"/>
      <c r="G122" s="50"/>
      <c r="H122" s="50"/>
      <c r="I122" s="105"/>
      <c r="J122" s="76"/>
    </row>
    <row r="123" spans="2:10" ht="34.5" customHeight="1">
      <c r="B123" s="28">
        <v>498</v>
      </c>
      <c r="C123" s="101" t="s">
        <v>396</v>
      </c>
      <c r="D123" s="102" t="s">
        <v>397</v>
      </c>
      <c r="E123" s="50"/>
      <c r="F123" s="50"/>
      <c r="G123" s="50"/>
      <c r="H123" s="50"/>
      <c r="I123" s="105"/>
      <c r="J123" s="76"/>
    </row>
    <row r="124" spans="2:10" ht="34.5" customHeight="1">
      <c r="B124" s="34" t="s">
        <v>398</v>
      </c>
      <c r="C124" s="107" t="s">
        <v>399</v>
      </c>
      <c r="D124" s="108" t="s">
        <v>400</v>
      </c>
      <c r="E124" s="63">
        <v>248551</v>
      </c>
      <c r="F124" s="63">
        <v>270200</v>
      </c>
      <c r="G124" s="63">
        <f>G125+G132+G133+G141+G142+G143+G144</f>
        <v>270200</v>
      </c>
      <c r="H124" s="63">
        <f>H125+H132+H133+H141+H142+H143+H144</f>
        <v>221362</v>
      </c>
      <c r="I124" s="110">
        <f aca="true" t="shared" si="10" ref="I124:I125">H124/G124*100</f>
        <v>81.92524056254626</v>
      </c>
      <c r="J124" s="76"/>
    </row>
    <row r="125" spans="2:10" ht="34.5" customHeight="1">
      <c r="B125" s="34">
        <v>42</v>
      </c>
      <c r="C125" s="107" t="s">
        <v>401</v>
      </c>
      <c r="D125" s="108" t="s">
        <v>402</v>
      </c>
      <c r="E125" s="63">
        <v>790</v>
      </c>
      <c r="F125" s="63">
        <v>5000</v>
      </c>
      <c r="G125" s="63">
        <f>G126+G127+G128+G129+G130+G131</f>
        <v>5000</v>
      </c>
      <c r="H125" s="63">
        <f>H126+H127+H128+H129+H130+H131</f>
        <v>0</v>
      </c>
      <c r="I125" s="110">
        <f t="shared" si="10"/>
        <v>0</v>
      </c>
      <c r="J125" s="76"/>
    </row>
    <row r="126" spans="2:10" ht="34.5" customHeight="1">
      <c r="B126" s="42">
        <v>420</v>
      </c>
      <c r="C126" s="112" t="s">
        <v>403</v>
      </c>
      <c r="D126" s="102" t="s">
        <v>404</v>
      </c>
      <c r="E126" s="50"/>
      <c r="F126" s="50"/>
      <c r="G126" s="50"/>
      <c r="H126" s="50"/>
      <c r="I126" s="105"/>
      <c r="J126" s="76"/>
    </row>
    <row r="127" spans="2:10" ht="34.5" customHeight="1">
      <c r="B127" s="42">
        <v>421</v>
      </c>
      <c r="C127" s="112" t="s">
        <v>405</v>
      </c>
      <c r="D127" s="102" t="s">
        <v>406</v>
      </c>
      <c r="E127" s="50"/>
      <c r="F127" s="50"/>
      <c r="G127" s="50"/>
      <c r="H127" s="50"/>
      <c r="I127" s="105"/>
      <c r="J127" s="76"/>
    </row>
    <row r="128" spans="2:10" ht="34.5" customHeight="1">
      <c r="B128" s="42">
        <v>422</v>
      </c>
      <c r="C128" s="112" t="s">
        <v>293</v>
      </c>
      <c r="D128" s="102" t="s">
        <v>407</v>
      </c>
      <c r="E128" s="50"/>
      <c r="F128" s="50"/>
      <c r="G128" s="50"/>
      <c r="H128" s="50"/>
      <c r="I128" s="105"/>
      <c r="J128" s="76"/>
    </row>
    <row r="129" spans="2:10" ht="34.5" customHeight="1">
      <c r="B129" s="42">
        <v>423</v>
      </c>
      <c r="C129" s="112" t="s">
        <v>296</v>
      </c>
      <c r="D129" s="102" t="s">
        <v>408</v>
      </c>
      <c r="E129" s="50"/>
      <c r="F129" s="50"/>
      <c r="G129" s="50"/>
      <c r="H129" s="50"/>
      <c r="I129" s="105"/>
      <c r="J129" s="76"/>
    </row>
    <row r="130" spans="2:10" ht="34.5" customHeight="1">
      <c r="B130" s="42">
        <v>427</v>
      </c>
      <c r="C130" s="112" t="s">
        <v>409</v>
      </c>
      <c r="D130" s="102" t="s">
        <v>410</v>
      </c>
      <c r="E130" s="50"/>
      <c r="F130" s="50"/>
      <c r="G130" s="50"/>
      <c r="H130" s="50"/>
      <c r="I130" s="105"/>
      <c r="J130" s="76"/>
    </row>
    <row r="131" spans="2:10" ht="34.5" customHeight="1">
      <c r="B131" s="42" t="s">
        <v>411</v>
      </c>
      <c r="C131" s="112" t="s">
        <v>412</v>
      </c>
      <c r="D131" s="102" t="s">
        <v>413</v>
      </c>
      <c r="E131" s="50">
        <v>790</v>
      </c>
      <c r="F131" s="50">
        <v>5000</v>
      </c>
      <c r="G131" s="50">
        <v>5000</v>
      </c>
      <c r="H131" s="50"/>
      <c r="I131" s="105">
        <f aca="true" t="shared" si="11" ref="I131:I133">H131/G131*100</f>
        <v>0</v>
      </c>
      <c r="J131" s="76"/>
    </row>
    <row r="132" spans="2:12" ht="34.5" customHeight="1">
      <c r="B132" s="28">
        <v>430</v>
      </c>
      <c r="C132" s="101" t="s">
        <v>414</v>
      </c>
      <c r="D132" s="102" t="s">
        <v>415</v>
      </c>
      <c r="E132" s="50">
        <v>8510</v>
      </c>
      <c r="F132" s="50">
        <v>5000</v>
      </c>
      <c r="G132" s="50">
        <v>5000</v>
      </c>
      <c r="H132" s="50">
        <v>7338</v>
      </c>
      <c r="I132" s="105">
        <f t="shared" si="11"/>
        <v>146.76</v>
      </c>
      <c r="J132" s="76"/>
      <c r="K132" s="74" t="s">
        <v>416</v>
      </c>
      <c r="L132" s="74">
        <v>7339</v>
      </c>
    </row>
    <row r="133" spans="2:10" ht="34.5" customHeight="1">
      <c r="B133" s="34" t="s">
        <v>417</v>
      </c>
      <c r="C133" s="107" t="s">
        <v>418</v>
      </c>
      <c r="D133" s="108" t="s">
        <v>419</v>
      </c>
      <c r="E133" s="63">
        <v>92755</v>
      </c>
      <c r="F133" s="63">
        <v>130000</v>
      </c>
      <c r="G133" s="63">
        <f>G134+G135+G136+G137+G138+G139+G140</f>
        <v>130000</v>
      </c>
      <c r="H133" s="63">
        <f>H134+H135+H136+H137+H138+H139+H140</f>
        <v>86563</v>
      </c>
      <c r="I133" s="110">
        <f t="shared" si="11"/>
        <v>66.58692307692307</v>
      </c>
      <c r="J133" s="76"/>
    </row>
    <row r="134" spans="2:10" ht="34.5" customHeight="1">
      <c r="B134" s="42">
        <v>431</v>
      </c>
      <c r="C134" s="112" t="s">
        <v>420</v>
      </c>
      <c r="D134" s="102" t="s">
        <v>421</v>
      </c>
      <c r="E134" s="50"/>
      <c r="F134" s="50"/>
      <c r="G134" s="50"/>
      <c r="H134" s="50"/>
      <c r="I134" s="105"/>
      <c r="J134" s="76"/>
    </row>
    <row r="135" spans="2:10" ht="34.5" customHeight="1">
      <c r="B135" s="42">
        <v>432</v>
      </c>
      <c r="C135" s="112" t="s">
        <v>422</v>
      </c>
      <c r="D135" s="102" t="s">
        <v>423</v>
      </c>
      <c r="E135" s="50"/>
      <c r="F135" s="50"/>
      <c r="G135" s="50"/>
      <c r="H135" s="50"/>
      <c r="I135" s="105"/>
      <c r="J135" s="76"/>
    </row>
    <row r="136" spans="2:10" ht="34.5" customHeight="1">
      <c r="B136" s="42">
        <v>433</v>
      </c>
      <c r="C136" s="112" t="s">
        <v>424</v>
      </c>
      <c r="D136" s="102" t="s">
        <v>425</v>
      </c>
      <c r="E136" s="50"/>
      <c r="F136" s="50"/>
      <c r="G136" s="50"/>
      <c r="H136" s="50"/>
      <c r="I136" s="105"/>
      <c r="J136" s="76"/>
    </row>
    <row r="137" spans="2:10" ht="34.5" customHeight="1">
      <c r="B137" s="42">
        <v>434</v>
      </c>
      <c r="C137" s="112" t="s">
        <v>426</v>
      </c>
      <c r="D137" s="102" t="s">
        <v>427</v>
      </c>
      <c r="E137" s="50"/>
      <c r="F137" s="50"/>
      <c r="G137" s="50"/>
      <c r="H137" s="50"/>
      <c r="I137" s="105"/>
      <c r="J137" s="76"/>
    </row>
    <row r="138" spans="2:10" ht="34.5" customHeight="1">
      <c r="B138" s="42">
        <v>435</v>
      </c>
      <c r="C138" s="112" t="s">
        <v>428</v>
      </c>
      <c r="D138" s="102" t="s">
        <v>429</v>
      </c>
      <c r="E138" s="50">
        <v>92755</v>
      </c>
      <c r="F138" s="50">
        <v>130000</v>
      </c>
      <c r="G138" s="50">
        <v>130000</v>
      </c>
      <c r="H138" s="50">
        <v>86563</v>
      </c>
      <c r="I138" s="105">
        <f>H138/G138*100</f>
        <v>66.58692307692307</v>
      </c>
      <c r="J138" s="76"/>
    </row>
    <row r="139" spans="2:10" ht="34.5" customHeight="1">
      <c r="B139" s="42">
        <v>436</v>
      </c>
      <c r="C139" s="112" t="s">
        <v>430</v>
      </c>
      <c r="D139" s="102" t="s">
        <v>431</v>
      </c>
      <c r="E139" s="50"/>
      <c r="F139" s="50"/>
      <c r="G139" s="50"/>
      <c r="H139" s="50"/>
      <c r="I139" s="105"/>
      <c r="J139" s="76"/>
    </row>
    <row r="140" spans="2:10" ht="34.5" customHeight="1">
      <c r="B140" s="42">
        <v>439</v>
      </c>
      <c r="C140" s="112" t="s">
        <v>432</v>
      </c>
      <c r="D140" s="102" t="s">
        <v>433</v>
      </c>
      <c r="E140" s="50"/>
      <c r="F140" s="50"/>
      <c r="G140" s="50"/>
      <c r="H140" s="50"/>
      <c r="I140" s="105"/>
      <c r="J140" s="76"/>
    </row>
    <row r="141" spans="2:10" ht="34.5" customHeight="1">
      <c r="B141" s="28" t="s">
        <v>434</v>
      </c>
      <c r="C141" s="101" t="s">
        <v>435</v>
      </c>
      <c r="D141" s="102" t="s">
        <v>436</v>
      </c>
      <c r="E141" s="50">
        <v>13586</v>
      </c>
      <c r="F141" s="50">
        <v>14000</v>
      </c>
      <c r="G141" s="50">
        <v>14000</v>
      </c>
      <c r="H141" s="50">
        <v>15996</v>
      </c>
      <c r="I141" s="105">
        <f>H141/G141*100</f>
        <v>114.25714285714285</v>
      </c>
      <c r="J141" s="76"/>
    </row>
    <row r="142" spans="2:10" ht="34.5" customHeight="1">
      <c r="B142" s="28">
        <v>47</v>
      </c>
      <c r="C142" s="101" t="s">
        <v>437</v>
      </c>
      <c r="D142" s="102" t="s">
        <v>438</v>
      </c>
      <c r="E142" s="50">
        <v>1200</v>
      </c>
      <c r="F142" s="50">
        <v>1200</v>
      </c>
      <c r="G142" s="50">
        <v>1200</v>
      </c>
      <c r="H142" s="50">
        <v>1225</v>
      </c>
      <c r="I142" s="105"/>
      <c r="J142" s="76"/>
    </row>
    <row r="143" spans="2:10" ht="34.5" customHeight="1">
      <c r="B143" s="28">
        <v>48</v>
      </c>
      <c r="C143" s="101" t="s">
        <v>439</v>
      </c>
      <c r="D143" s="102" t="s">
        <v>440</v>
      </c>
      <c r="E143" s="50">
        <v>5031</v>
      </c>
      <c r="F143" s="50"/>
      <c r="G143" s="50"/>
      <c r="H143" s="50">
        <v>56</v>
      </c>
      <c r="I143" s="105"/>
      <c r="J143" s="76"/>
    </row>
    <row r="144" spans="2:10" ht="34.5" customHeight="1">
      <c r="B144" s="28" t="s">
        <v>441</v>
      </c>
      <c r="C144" s="101" t="s">
        <v>442</v>
      </c>
      <c r="D144" s="102" t="s">
        <v>443</v>
      </c>
      <c r="E144" s="50">
        <v>127879</v>
      </c>
      <c r="F144" s="50">
        <v>115000</v>
      </c>
      <c r="G144" s="50">
        <v>115000</v>
      </c>
      <c r="H144" s="50">
        <v>110184</v>
      </c>
      <c r="I144" s="105">
        <f>H144/G144*100</f>
        <v>95.81217391304348</v>
      </c>
      <c r="J144" s="76"/>
    </row>
    <row r="145" spans="2:10" ht="53.25" customHeight="1">
      <c r="B145" s="28"/>
      <c r="C145" s="101" t="s">
        <v>444</v>
      </c>
      <c r="D145" s="102" t="s">
        <v>445</v>
      </c>
      <c r="E145" s="50"/>
      <c r="F145" s="50"/>
      <c r="G145" s="50"/>
      <c r="H145" s="50"/>
      <c r="I145" s="105"/>
      <c r="J145" s="76"/>
    </row>
    <row r="146" spans="2:10" ht="34.5" customHeight="1">
      <c r="B146" s="34"/>
      <c r="C146" s="107" t="s">
        <v>446</v>
      </c>
      <c r="D146" s="108" t="s">
        <v>447</v>
      </c>
      <c r="E146" s="63">
        <v>1503649</v>
      </c>
      <c r="F146" s="63">
        <v>1547294</v>
      </c>
      <c r="G146" s="63">
        <f>G106++G124+G123+G83--G145</f>
        <v>1547294</v>
      </c>
      <c r="H146" s="63">
        <f>H106+H124+H123+H83-H145</f>
        <v>1498416</v>
      </c>
      <c r="I146" s="110">
        <f aca="true" t="shared" si="12" ref="I146:I147">H146/G146*100</f>
        <v>96.8410657573803</v>
      </c>
      <c r="J146" s="76"/>
    </row>
    <row r="147" spans="2:10" ht="34.5" customHeight="1">
      <c r="B147" s="121">
        <v>89</v>
      </c>
      <c r="C147" s="122" t="s">
        <v>448</v>
      </c>
      <c r="D147" s="123" t="s">
        <v>449</v>
      </c>
      <c r="E147" s="67">
        <v>119556</v>
      </c>
      <c r="F147" s="67">
        <v>119556</v>
      </c>
      <c r="G147" s="67">
        <v>119556</v>
      </c>
      <c r="H147" s="67">
        <v>119556</v>
      </c>
      <c r="I147" s="105">
        <f t="shared" si="12"/>
        <v>100</v>
      </c>
      <c r="J147" s="76"/>
    </row>
    <row r="149" spans="2:9" s="76" customFormat="1" ht="18">
      <c r="B149" s="3" t="s">
        <v>107</v>
      </c>
      <c r="C149" s="3"/>
      <c r="D149" s="3"/>
      <c r="E149" s="124"/>
      <c r="F149" s="125"/>
      <c r="G149" s="126" t="s">
        <v>108</v>
      </c>
      <c r="H149" s="127"/>
      <c r="I149" s="126"/>
    </row>
    <row r="150" spans="2:9" s="76" customFormat="1" ht="18">
      <c r="B150" s="3"/>
      <c r="C150" s="3"/>
      <c r="D150" s="124" t="s">
        <v>109</v>
      </c>
      <c r="E150" s="3"/>
      <c r="F150" s="3"/>
      <c r="G150" s="3"/>
      <c r="H150" s="3"/>
      <c r="I150" s="3"/>
    </row>
    <row r="154" spans="7:8" ht="15.75">
      <c r="G154" s="74" t="s">
        <v>450</v>
      </c>
      <c r="H154" s="128">
        <f>H80</f>
        <v>1498416</v>
      </c>
    </row>
    <row r="155" spans="7:8" ht="15.75">
      <c r="G155" s="74" t="s">
        <v>451</v>
      </c>
      <c r="H155" s="128">
        <f>H146</f>
        <v>1498416</v>
      </c>
    </row>
    <row r="156" spans="6:8" ht="15.75">
      <c r="F156" s="120"/>
      <c r="G156" s="74" t="s">
        <v>452</v>
      </c>
      <c r="H156" s="128">
        <f>H154-H155</f>
        <v>0</v>
      </c>
    </row>
  </sheetData>
  <sheetProtection selectLockedCells="1" selectUnlockedCells="1"/>
  <mergeCells count="8">
    <mergeCell ref="B5:I5"/>
    <mergeCell ref="B7:B8"/>
    <mergeCell ref="C7:C8"/>
    <mergeCell ref="D7:D8"/>
    <mergeCell ref="E7:E8"/>
    <mergeCell ref="F7:F8"/>
    <mergeCell ref="G7:H7"/>
    <mergeCell ref="I7:I8"/>
  </mergeCells>
  <printOptions/>
  <pageMargins left="0.7479166666666667" right="0.7479166666666667" top="0.9840277777777777" bottom="0.9840277777777777" header="0.5118055555555555" footer="0.5118055555555555"/>
  <pageSetup fitToHeight="0" fitToWidth="1" horizontalDpi="300" verticalDpi="300" orientation="portrait"/>
</worksheet>
</file>

<file path=xl/worksheets/sheet3.xml><?xml version="1.0" encoding="utf-8"?>
<worksheet xmlns="http://schemas.openxmlformats.org/spreadsheetml/2006/main" xmlns:r="http://schemas.openxmlformats.org/officeDocument/2006/relationships">
  <sheetPr>
    <tabColor indexed="21"/>
  </sheetPr>
  <dimension ref="B1:R63"/>
  <sheetViews>
    <sheetView zoomScale="60" zoomScaleNormal="60" workbookViewId="0" topLeftCell="A1">
      <pane ySplit="9" topLeftCell="A10" activePane="bottomLeft" state="frozen"/>
      <selection pane="topLeft" activeCell="A1" sqref="A1"/>
      <selection pane="bottomLeft" activeCell="H26" sqref="H26"/>
    </sheetView>
  </sheetViews>
  <sheetFormatPr defaultColWidth="8.00390625" defaultRowHeight="12.75"/>
  <cols>
    <col min="1" max="1" width="9.140625" style="1" customWidth="1"/>
    <col min="2" max="2" width="13.00390625" style="1" customWidth="1"/>
    <col min="3" max="3" width="78.140625" style="1" customWidth="1"/>
    <col min="4" max="4" width="7.00390625" style="1" customWidth="1"/>
    <col min="5" max="5" width="23.421875" style="1" customWidth="1"/>
    <col min="6" max="6" width="25.00390625" style="1" customWidth="1"/>
    <col min="7" max="7" width="25.28125" style="1" customWidth="1"/>
    <col min="8" max="8" width="25.57421875" style="1" customWidth="1"/>
    <col min="9" max="9" width="26.421875" style="1" customWidth="1"/>
    <col min="10" max="16384" width="9.140625" style="1" customWidth="1"/>
  </cols>
  <sheetData>
    <row r="1" spans="2:9" ht="15.75">
      <c r="B1" s="3"/>
      <c r="C1" s="3"/>
      <c r="D1" s="3"/>
      <c r="E1" s="3"/>
      <c r="F1" s="3"/>
      <c r="G1" s="3"/>
      <c r="H1" s="3"/>
      <c r="I1" s="129" t="s">
        <v>453</v>
      </c>
    </row>
    <row r="2" spans="2:9" ht="15.75">
      <c r="B2" s="7" t="s">
        <v>1</v>
      </c>
      <c r="C2" s="3" t="s">
        <v>2</v>
      </c>
      <c r="D2" s="76"/>
      <c r="E2" s="3"/>
      <c r="F2" s="3"/>
      <c r="G2" s="3"/>
      <c r="H2" s="3"/>
      <c r="I2" s="3"/>
    </row>
    <row r="3" spans="2:9" ht="15.75">
      <c r="B3" s="7" t="s">
        <v>3</v>
      </c>
      <c r="C3" s="9" t="s">
        <v>4</v>
      </c>
      <c r="D3" s="76"/>
      <c r="E3" s="3"/>
      <c r="F3" s="3"/>
      <c r="G3" s="3"/>
      <c r="H3" s="3"/>
      <c r="I3" s="3"/>
    </row>
    <row r="4" spans="2:9" ht="24.75" customHeight="1">
      <c r="B4" s="3"/>
      <c r="C4" s="3"/>
      <c r="D4" s="3"/>
      <c r="E4" s="3"/>
      <c r="F4" s="3"/>
      <c r="G4" s="3"/>
      <c r="H4" s="3"/>
      <c r="I4" s="129"/>
    </row>
    <row r="5" spans="2:9" s="10" customFormat="1" ht="24.75" customHeight="1">
      <c r="B5" s="12" t="s">
        <v>454</v>
      </c>
      <c r="C5" s="12"/>
      <c r="D5" s="12"/>
      <c r="E5" s="12"/>
      <c r="F5" s="12"/>
      <c r="G5" s="12"/>
      <c r="H5" s="12"/>
      <c r="I5" s="12"/>
    </row>
    <row r="6" spans="2:9" s="10" customFormat="1" ht="24.75" customHeight="1">
      <c r="B6" s="12" t="s">
        <v>455</v>
      </c>
      <c r="C6" s="12"/>
      <c r="D6" s="12"/>
      <c r="E6" s="12"/>
      <c r="F6" s="12"/>
      <c r="G6" s="12"/>
      <c r="H6" s="12"/>
      <c r="I6" s="12"/>
    </row>
    <row r="7" spans="2:9" ht="18.75" customHeight="1">
      <c r="B7" s="3"/>
      <c r="C7" s="3"/>
      <c r="D7" s="3"/>
      <c r="E7" s="3"/>
      <c r="F7" s="3"/>
      <c r="G7" s="3"/>
      <c r="H7" s="3"/>
      <c r="I7" s="79" t="s">
        <v>456</v>
      </c>
    </row>
    <row r="8" spans="2:9" ht="30.75" customHeight="1">
      <c r="B8" s="15"/>
      <c r="C8" s="16" t="s">
        <v>8</v>
      </c>
      <c r="D8" s="16" t="s">
        <v>113</v>
      </c>
      <c r="E8" s="130" t="s">
        <v>10</v>
      </c>
      <c r="F8" s="130" t="s">
        <v>11</v>
      </c>
      <c r="G8" s="18" t="s">
        <v>457</v>
      </c>
      <c r="H8" s="18"/>
      <c r="I8" s="19" t="s">
        <v>458</v>
      </c>
    </row>
    <row r="9" spans="2:9" ht="59.25" customHeight="1">
      <c r="B9" s="15"/>
      <c r="C9" s="16"/>
      <c r="D9" s="16"/>
      <c r="E9" s="130"/>
      <c r="F9" s="130"/>
      <c r="G9" s="131" t="s">
        <v>14</v>
      </c>
      <c r="H9" s="21" t="s">
        <v>15</v>
      </c>
      <c r="I9" s="19"/>
    </row>
    <row r="10" spans="2:9" ht="31.5" customHeight="1">
      <c r="B10" s="132">
        <v>1</v>
      </c>
      <c r="C10" s="133" t="s">
        <v>459</v>
      </c>
      <c r="D10" s="134"/>
      <c r="E10" s="135" t="s">
        <v>460</v>
      </c>
      <c r="F10" s="135"/>
      <c r="G10" s="135"/>
      <c r="H10" s="136"/>
      <c r="I10" s="137"/>
    </row>
    <row r="11" spans="2:9" ht="31.5" customHeight="1">
      <c r="B11" s="60">
        <v>2</v>
      </c>
      <c r="C11" s="138" t="s">
        <v>461</v>
      </c>
      <c r="D11" s="139">
        <v>3001</v>
      </c>
      <c r="E11" s="140">
        <v>429849</v>
      </c>
      <c r="F11" s="140">
        <v>395000</v>
      </c>
      <c r="G11" s="46">
        <f>G12+G13+G14</f>
        <v>395000</v>
      </c>
      <c r="H11" s="46">
        <f>H12+H13+H14</f>
        <v>430196</v>
      </c>
      <c r="I11" s="38">
        <f aca="true" t="shared" si="0" ref="I11:I13">H11/G11*100</f>
        <v>108.91037974683545</v>
      </c>
    </row>
    <row r="12" spans="2:9" ht="31.5" customHeight="1">
      <c r="B12" s="141">
        <v>3</v>
      </c>
      <c r="C12" s="142" t="s">
        <v>462</v>
      </c>
      <c r="D12" s="143">
        <v>3002</v>
      </c>
      <c r="E12" s="40">
        <v>402239</v>
      </c>
      <c r="F12" s="40">
        <v>380000</v>
      </c>
      <c r="G12" s="40">
        <v>380000</v>
      </c>
      <c r="H12" s="119">
        <v>408443</v>
      </c>
      <c r="I12" s="32">
        <f t="shared" si="0"/>
        <v>107.48500000000001</v>
      </c>
    </row>
    <row r="13" spans="2:9" ht="31.5" customHeight="1">
      <c r="B13" s="141">
        <v>4</v>
      </c>
      <c r="C13" s="142" t="s">
        <v>463</v>
      </c>
      <c r="D13" s="143">
        <v>3003</v>
      </c>
      <c r="E13" s="40">
        <v>19605</v>
      </c>
      <c r="F13" s="40">
        <v>15000</v>
      </c>
      <c r="G13" s="40">
        <v>15000</v>
      </c>
      <c r="H13" s="119">
        <v>13111</v>
      </c>
      <c r="I13" s="32">
        <f t="shared" si="0"/>
        <v>87.40666666666667</v>
      </c>
    </row>
    <row r="14" spans="2:9" ht="31.5" customHeight="1">
      <c r="B14" s="141">
        <v>5</v>
      </c>
      <c r="C14" s="142" t="s">
        <v>464</v>
      </c>
      <c r="D14" s="143">
        <v>3004</v>
      </c>
      <c r="E14" s="40">
        <v>8005</v>
      </c>
      <c r="F14" s="40"/>
      <c r="G14" s="40"/>
      <c r="H14" s="119">
        <v>8642</v>
      </c>
      <c r="I14" s="32"/>
    </row>
    <row r="15" spans="2:9" ht="31.5" customHeight="1">
      <c r="B15" s="60">
        <v>6</v>
      </c>
      <c r="C15" s="138" t="s">
        <v>465</v>
      </c>
      <c r="D15" s="139">
        <v>3005</v>
      </c>
      <c r="E15" s="46">
        <v>414201</v>
      </c>
      <c r="F15" s="46">
        <v>354852</v>
      </c>
      <c r="G15" s="46">
        <f>G16+G17+G18+G19+G20</f>
        <v>354852</v>
      </c>
      <c r="H15" s="46">
        <f>H16+H17+H18+H19+H20</f>
        <v>420936</v>
      </c>
      <c r="I15" s="38">
        <f aca="true" t="shared" si="1" ref="I15:I18">H15/G15*100</f>
        <v>118.62297521220115</v>
      </c>
    </row>
    <row r="16" spans="2:9" ht="31.5" customHeight="1">
      <c r="B16" s="141">
        <v>7</v>
      </c>
      <c r="C16" s="142" t="s">
        <v>466</v>
      </c>
      <c r="D16" s="143">
        <v>3006</v>
      </c>
      <c r="E16" s="40">
        <v>228940</v>
      </c>
      <c r="F16" s="40">
        <v>170000</v>
      </c>
      <c r="G16" s="40">
        <v>170000</v>
      </c>
      <c r="H16" s="119">
        <v>221315</v>
      </c>
      <c r="I16" s="32">
        <f t="shared" si="1"/>
        <v>130.18529411764706</v>
      </c>
    </row>
    <row r="17" spans="2:9" ht="31.5" customHeight="1">
      <c r="B17" s="141">
        <v>8</v>
      </c>
      <c r="C17" s="142" t="s">
        <v>467</v>
      </c>
      <c r="D17" s="143">
        <v>3007</v>
      </c>
      <c r="E17" s="40">
        <v>160296</v>
      </c>
      <c r="F17" s="40">
        <v>163852</v>
      </c>
      <c r="G17" s="40">
        <v>163852</v>
      </c>
      <c r="H17" s="119">
        <v>178566</v>
      </c>
      <c r="I17" s="32">
        <f t="shared" si="1"/>
        <v>108.98005517174035</v>
      </c>
    </row>
    <row r="18" spans="2:9" ht="31.5" customHeight="1">
      <c r="B18" s="141">
        <v>9</v>
      </c>
      <c r="C18" s="142" t="s">
        <v>468</v>
      </c>
      <c r="D18" s="143">
        <v>3008</v>
      </c>
      <c r="E18" s="40">
        <v>9456</v>
      </c>
      <c r="F18" s="40">
        <v>6000</v>
      </c>
      <c r="G18" s="40">
        <v>6000</v>
      </c>
      <c r="H18" s="119">
        <v>3030</v>
      </c>
      <c r="I18" s="32">
        <f t="shared" si="1"/>
        <v>50.5</v>
      </c>
    </row>
    <row r="19" spans="2:9" ht="31.5" customHeight="1">
      <c r="B19" s="141">
        <v>10</v>
      </c>
      <c r="C19" s="142" t="s">
        <v>469</v>
      </c>
      <c r="D19" s="143">
        <v>3009</v>
      </c>
      <c r="E19" s="40"/>
      <c r="F19" s="40"/>
      <c r="G19" s="40"/>
      <c r="H19" s="119"/>
      <c r="I19" s="32"/>
    </row>
    <row r="20" spans="2:14" ht="31.5" customHeight="1">
      <c r="B20" s="141">
        <v>11</v>
      </c>
      <c r="C20" s="142" t="s">
        <v>470</v>
      </c>
      <c r="D20" s="143">
        <v>3010</v>
      </c>
      <c r="E20" s="40">
        <v>15509</v>
      </c>
      <c r="F20" s="40">
        <v>15000</v>
      </c>
      <c r="G20" s="40">
        <v>15000</v>
      </c>
      <c r="H20" s="119">
        <v>18025</v>
      </c>
      <c r="I20" s="32">
        <f aca="true" t="shared" si="2" ref="I20:I21">H20/G20*100</f>
        <v>120.16666666666667</v>
      </c>
      <c r="N20" s="144"/>
    </row>
    <row r="21" spans="2:9" ht="31.5" customHeight="1">
      <c r="B21" s="60">
        <v>12</v>
      </c>
      <c r="C21" s="138" t="s">
        <v>471</v>
      </c>
      <c r="D21" s="139">
        <v>3011</v>
      </c>
      <c r="E21" s="46">
        <v>15648</v>
      </c>
      <c r="F21" s="46">
        <v>40148</v>
      </c>
      <c r="G21" s="145">
        <f>IF(((G11-G15)&gt;0),G11-G15,0)</f>
        <v>40148</v>
      </c>
      <c r="H21" s="145">
        <f>IF(((H11-H15)&gt;0),H11-H15,0)</f>
        <v>9260</v>
      </c>
      <c r="I21" s="37">
        <f t="shared" si="2"/>
        <v>23.064660755205736</v>
      </c>
    </row>
    <row r="22" spans="2:9" ht="31.5" customHeight="1">
      <c r="B22" s="60">
        <v>13</v>
      </c>
      <c r="C22" s="138" t="s">
        <v>472</v>
      </c>
      <c r="D22" s="139">
        <v>3012</v>
      </c>
      <c r="E22" s="46"/>
      <c r="F22" s="46"/>
      <c r="G22" s="145">
        <f>IF(((G15-G11)&gt;0),G15-G11,0)</f>
        <v>0</v>
      </c>
      <c r="H22" s="145">
        <f>IF(((H15-H11)&gt;0),H15-H11,0)</f>
        <v>0</v>
      </c>
      <c r="I22" s="37"/>
    </row>
    <row r="23" spans="2:18" ht="31.5" customHeight="1">
      <c r="B23" s="141">
        <v>14</v>
      </c>
      <c r="C23" s="146" t="s">
        <v>473</v>
      </c>
      <c r="D23" s="143"/>
      <c r="E23" s="40"/>
      <c r="F23" s="40"/>
      <c r="G23" s="40"/>
      <c r="H23" s="119"/>
      <c r="I23" s="32"/>
      <c r="R23" s="144"/>
    </row>
    <row r="24" spans="2:9" ht="31.5" customHeight="1">
      <c r="B24" s="60">
        <v>15</v>
      </c>
      <c r="C24" s="138" t="s">
        <v>474</v>
      </c>
      <c r="D24" s="139">
        <v>3013</v>
      </c>
      <c r="E24" s="46"/>
      <c r="F24" s="46"/>
      <c r="G24" s="46">
        <f>G25+G26+G27+G28+G29</f>
        <v>0</v>
      </c>
      <c r="H24" s="46">
        <f>H25+H26+H27+H28+H29</f>
        <v>0</v>
      </c>
      <c r="I24" s="38"/>
    </row>
    <row r="25" spans="2:9" ht="31.5" customHeight="1">
      <c r="B25" s="141">
        <v>16</v>
      </c>
      <c r="C25" s="142" t="s">
        <v>475</v>
      </c>
      <c r="D25" s="143">
        <v>3014</v>
      </c>
      <c r="E25" s="40"/>
      <c r="F25" s="40"/>
      <c r="G25" s="40"/>
      <c r="H25" s="119"/>
      <c r="I25" s="32"/>
    </row>
    <row r="26" spans="2:9" ht="31.5" customHeight="1">
      <c r="B26" s="141">
        <v>17</v>
      </c>
      <c r="C26" s="142" t="s">
        <v>476</v>
      </c>
      <c r="D26" s="143">
        <v>3015</v>
      </c>
      <c r="E26" s="40"/>
      <c r="F26" s="40"/>
      <c r="G26" s="40"/>
      <c r="H26" s="119"/>
      <c r="I26" s="32"/>
    </row>
    <row r="27" spans="2:9" ht="31.5" customHeight="1">
      <c r="B27" s="141">
        <v>18</v>
      </c>
      <c r="C27" s="142" t="s">
        <v>477</v>
      </c>
      <c r="D27" s="143">
        <v>3016</v>
      </c>
      <c r="E27" s="40"/>
      <c r="F27" s="40"/>
      <c r="G27" s="40"/>
      <c r="H27" s="119"/>
      <c r="I27" s="32"/>
    </row>
    <row r="28" spans="2:9" ht="31.5" customHeight="1">
      <c r="B28" s="141">
        <v>19</v>
      </c>
      <c r="C28" s="142" t="s">
        <v>478</v>
      </c>
      <c r="D28" s="143">
        <v>3017</v>
      </c>
      <c r="E28" s="40"/>
      <c r="F28" s="40"/>
      <c r="G28" s="40"/>
      <c r="H28" s="119"/>
      <c r="I28" s="32"/>
    </row>
    <row r="29" spans="2:9" ht="31.5" customHeight="1">
      <c r="B29" s="141">
        <v>20</v>
      </c>
      <c r="C29" s="142" t="s">
        <v>479</v>
      </c>
      <c r="D29" s="143">
        <v>3018</v>
      </c>
      <c r="E29" s="40"/>
      <c r="F29" s="40"/>
      <c r="G29" s="40"/>
      <c r="H29" s="119"/>
      <c r="I29" s="32"/>
    </row>
    <row r="30" spans="2:9" ht="31.5" customHeight="1">
      <c r="B30" s="60">
        <v>21</v>
      </c>
      <c r="C30" s="138" t="s">
        <v>480</v>
      </c>
      <c r="D30" s="139">
        <v>3019</v>
      </c>
      <c r="E30" s="46">
        <v>14796</v>
      </c>
      <c r="F30" s="46">
        <v>35148</v>
      </c>
      <c r="G30" s="46">
        <f>G31+G32+G33</f>
        <v>35148</v>
      </c>
      <c r="H30" s="46">
        <f>H31+H32+H33</f>
        <v>15476</v>
      </c>
      <c r="I30" s="38">
        <f>H30/G30*100</f>
        <v>44.03095481961989</v>
      </c>
    </row>
    <row r="31" spans="2:9" ht="31.5" customHeight="1">
      <c r="B31" s="141">
        <v>22</v>
      </c>
      <c r="C31" s="142" t="s">
        <v>481</v>
      </c>
      <c r="D31" s="143">
        <v>3020</v>
      </c>
      <c r="E31" s="40"/>
      <c r="F31" s="40"/>
      <c r="G31" s="40"/>
      <c r="H31" s="119"/>
      <c r="I31" s="32"/>
    </row>
    <row r="32" spans="2:9" ht="31.5" customHeight="1">
      <c r="B32" s="141">
        <v>23</v>
      </c>
      <c r="C32" s="142" t="s">
        <v>482</v>
      </c>
      <c r="D32" s="143">
        <v>3021</v>
      </c>
      <c r="E32" s="40">
        <v>14796</v>
      </c>
      <c r="F32" s="40">
        <v>35148</v>
      </c>
      <c r="G32" s="40">
        <v>35148</v>
      </c>
      <c r="H32" s="119">
        <v>15476</v>
      </c>
      <c r="I32" s="32">
        <f>H32/G32*100</f>
        <v>44.03095481961989</v>
      </c>
    </row>
    <row r="33" spans="2:9" ht="31.5" customHeight="1">
      <c r="B33" s="141">
        <v>24</v>
      </c>
      <c r="C33" s="142" t="s">
        <v>483</v>
      </c>
      <c r="D33" s="143">
        <v>3022</v>
      </c>
      <c r="E33" s="40"/>
      <c r="F33" s="40"/>
      <c r="G33" s="40"/>
      <c r="H33" s="119"/>
      <c r="I33" s="147"/>
    </row>
    <row r="34" spans="2:9" ht="31.5" customHeight="1">
      <c r="B34" s="60">
        <v>25</v>
      </c>
      <c r="C34" s="138" t="s">
        <v>484</v>
      </c>
      <c r="D34" s="139">
        <v>3023</v>
      </c>
      <c r="E34" s="46"/>
      <c r="F34" s="46"/>
      <c r="G34" s="145">
        <f>IF(((G24-G30)&gt;0),G24-G30,0)</f>
        <v>0</v>
      </c>
      <c r="H34" s="145">
        <f>IF(((H24-H30)&gt;0),H24-H30,0)</f>
        <v>0</v>
      </c>
      <c r="I34" s="148"/>
    </row>
    <row r="35" spans="2:9" ht="31.5" customHeight="1">
      <c r="B35" s="60">
        <v>26</v>
      </c>
      <c r="C35" s="138" t="s">
        <v>485</v>
      </c>
      <c r="D35" s="139">
        <v>3024</v>
      </c>
      <c r="E35" s="46">
        <v>14796</v>
      </c>
      <c r="F35" s="46">
        <v>35148</v>
      </c>
      <c r="G35" s="145">
        <f>IF(((G30-G24)&gt;0),G30-G24,0)</f>
        <v>35148</v>
      </c>
      <c r="H35" s="145">
        <f>IF(((H30-H24)&gt;0),H30-H24,0)</f>
        <v>15476</v>
      </c>
      <c r="I35" s="148">
        <f>H35/G35*100</f>
        <v>44.03095481961989</v>
      </c>
    </row>
    <row r="36" spans="2:9" ht="31.5" customHeight="1">
      <c r="B36" s="141">
        <v>27</v>
      </c>
      <c r="C36" s="146" t="s">
        <v>486</v>
      </c>
      <c r="D36" s="143"/>
      <c r="E36" s="40"/>
      <c r="F36" s="40"/>
      <c r="G36" s="40"/>
      <c r="H36" s="119"/>
      <c r="I36" s="32"/>
    </row>
    <row r="37" spans="2:9" ht="31.5" customHeight="1">
      <c r="B37" s="60">
        <v>28</v>
      </c>
      <c r="C37" s="138" t="s">
        <v>487</v>
      </c>
      <c r="D37" s="139">
        <v>3025</v>
      </c>
      <c r="E37" s="46"/>
      <c r="F37" s="46"/>
      <c r="G37" s="46">
        <f>G38+G39+G40+G41+G42</f>
        <v>0</v>
      </c>
      <c r="H37" s="46">
        <f>H38+H39+H40+H41+H42</f>
        <v>0</v>
      </c>
      <c r="I37" s="38"/>
    </row>
    <row r="38" spans="2:9" ht="31.5" customHeight="1">
      <c r="B38" s="141">
        <v>29</v>
      </c>
      <c r="C38" s="142" t="s">
        <v>488</v>
      </c>
      <c r="D38" s="143">
        <v>3026</v>
      </c>
      <c r="E38" s="40"/>
      <c r="F38" s="40"/>
      <c r="G38" s="40"/>
      <c r="H38" s="119"/>
      <c r="I38" s="32"/>
    </row>
    <row r="39" spans="2:9" ht="31.5" customHeight="1">
      <c r="B39" s="141">
        <v>30</v>
      </c>
      <c r="C39" s="142" t="s">
        <v>489</v>
      </c>
      <c r="D39" s="143">
        <v>3027</v>
      </c>
      <c r="E39" s="40"/>
      <c r="F39" s="40"/>
      <c r="G39" s="40"/>
      <c r="H39" s="119"/>
      <c r="I39" s="32"/>
    </row>
    <row r="40" spans="2:9" ht="31.5" customHeight="1">
      <c r="B40" s="141">
        <v>31</v>
      </c>
      <c r="C40" s="142" t="s">
        <v>490</v>
      </c>
      <c r="D40" s="143">
        <v>3028</v>
      </c>
      <c r="E40" s="40"/>
      <c r="F40" s="40"/>
      <c r="G40" s="40"/>
      <c r="H40" s="119"/>
      <c r="I40" s="32"/>
    </row>
    <row r="41" spans="2:9" ht="31.5" customHeight="1">
      <c r="B41" s="141">
        <v>32</v>
      </c>
      <c r="C41" s="142" t="s">
        <v>491</v>
      </c>
      <c r="D41" s="143">
        <v>3029</v>
      </c>
      <c r="E41" s="40"/>
      <c r="F41" s="40"/>
      <c r="G41" s="40"/>
      <c r="H41" s="119"/>
      <c r="I41" s="32"/>
    </row>
    <row r="42" spans="2:9" ht="31.5" customHeight="1">
      <c r="B42" s="141">
        <v>33</v>
      </c>
      <c r="C42" s="142" t="s">
        <v>492</v>
      </c>
      <c r="D42" s="143">
        <v>3030</v>
      </c>
      <c r="E42" s="40"/>
      <c r="F42" s="40"/>
      <c r="G42" s="40"/>
      <c r="H42" s="119"/>
      <c r="I42" s="32"/>
    </row>
    <row r="43" spans="2:9" ht="31.5" customHeight="1">
      <c r="B43" s="60">
        <v>34</v>
      </c>
      <c r="C43" s="138" t="s">
        <v>493</v>
      </c>
      <c r="D43" s="139">
        <v>3031</v>
      </c>
      <c r="E43" s="46">
        <v>1350</v>
      </c>
      <c r="F43" s="46">
        <v>5000</v>
      </c>
      <c r="G43" s="46">
        <f>G44+G45+G46+G47+G48+G49</f>
        <v>5000</v>
      </c>
      <c r="H43" s="46">
        <f>H44+H45+H46+H47+H48+H49</f>
        <v>787</v>
      </c>
      <c r="I43" s="38">
        <f>H43/G43*100</f>
        <v>15.740000000000002</v>
      </c>
    </row>
    <row r="44" spans="2:9" ht="31.5" customHeight="1">
      <c r="B44" s="141">
        <v>35</v>
      </c>
      <c r="C44" s="142" t="s">
        <v>494</v>
      </c>
      <c r="D44" s="143">
        <v>3032</v>
      </c>
      <c r="E44" s="40"/>
      <c r="F44" s="40"/>
      <c r="G44" s="40"/>
      <c r="H44" s="119"/>
      <c r="I44" s="32"/>
    </row>
    <row r="45" spans="2:9" ht="31.5" customHeight="1">
      <c r="B45" s="141">
        <v>36</v>
      </c>
      <c r="C45" s="142" t="s">
        <v>495</v>
      </c>
      <c r="D45" s="143">
        <v>3033</v>
      </c>
      <c r="E45" s="40"/>
      <c r="F45" s="40"/>
      <c r="G45" s="40"/>
      <c r="H45" s="119"/>
      <c r="I45" s="32"/>
    </row>
    <row r="46" spans="2:9" ht="31.5" customHeight="1">
      <c r="B46" s="141">
        <v>37</v>
      </c>
      <c r="C46" s="142" t="s">
        <v>496</v>
      </c>
      <c r="D46" s="143">
        <v>3034</v>
      </c>
      <c r="E46" s="40"/>
      <c r="F46" s="40"/>
      <c r="G46" s="40"/>
      <c r="H46" s="119"/>
      <c r="I46" s="32"/>
    </row>
    <row r="47" spans="2:9" ht="31.5" customHeight="1">
      <c r="B47" s="141">
        <v>38</v>
      </c>
      <c r="C47" s="142" t="s">
        <v>497</v>
      </c>
      <c r="D47" s="143">
        <v>3035</v>
      </c>
      <c r="E47" s="40"/>
      <c r="F47" s="40"/>
      <c r="G47" s="40"/>
      <c r="H47" s="119"/>
      <c r="I47" s="32"/>
    </row>
    <row r="48" spans="2:9" ht="31.5" customHeight="1">
      <c r="B48" s="141">
        <v>39</v>
      </c>
      <c r="C48" s="142" t="s">
        <v>498</v>
      </c>
      <c r="D48" s="143">
        <v>3036</v>
      </c>
      <c r="E48" s="40">
        <v>1350</v>
      </c>
      <c r="F48" s="40">
        <v>5000</v>
      </c>
      <c r="G48" s="40">
        <v>5000</v>
      </c>
      <c r="H48" s="119">
        <v>787</v>
      </c>
      <c r="I48" s="32">
        <f>H48/G48*100</f>
        <v>15.740000000000002</v>
      </c>
    </row>
    <row r="49" spans="2:9" ht="31.5" customHeight="1">
      <c r="B49" s="141">
        <v>40</v>
      </c>
      <c r="C49" s="142" t="s">
        <v>499</v>
      </c>
      <c r="D49" s="143">
        <v>3037</v>
      </c>
      <c r="E49" s="40"/>
      <c r="F49" s="40"/>
      <c r="G49" s="40"/>
      <c r="H49" s="119"/>
      <c r="I49" s="32"/>
    </row>
    <row r="50" spans="2:9" ht="31.5" customHeight="1">
      <c r="B50" s="60">
        <v>41</v>
      </c>
      <c r="C50" s="138" t="s">
        <v>500</v>
      </c>
      <c r="D50" s="139">
        <v>3038</v>
      </c>
      <c r="E50" s="46"/>
      <c r="F50" s="46"/>
      <c r="G50" s="145">
        <f>IF(((G37-G43)&gt;0),G37-G43,0)</f>
        <v>0</v>
      </c>
      <c r="H50" s="145">
        <f>IF(((H37-H43)&gt;0),H37-H43,0)</f>
        <v>0</v>
      </c>
      <c r="I50" s="148"/>
    </row>
    <row r="51" spans="2:9" ht="31.5" customHeight="1">
      <c r="B51" s="60">
        <v>42</v>
      </c>
      <c r="C51" s="138" t="s">
        <v>501</v>
      </c>
      <c r="D51" s="139">
        <v>3039</v>
      </c>
      <c r="E51" s="46">
        <v>1350</v>
      </c>
      <c r="F51" s="46">
        <v>5000</v>
      </c>
      <c r="G51" s="145">
        <f>IF(((G43-G37)&gt;0),G43-G37,0)</f>
        <v>5000</v>
      </c>
      <c r="H51" s="145">
        <f>IF(((H43-H37)&gt;0),H43-H37,0)</f>
        <v>787</v>
      </c>
      <c r="I51" s="148">
        <f aca="true" t="shared" si="3" ref="I51:I53">H51/G51*100</f>
        <v>15.740000000000002</v>
      </c>
    </row>
    <row r="52" spans="2:9" ht="31.5" customHeight="1">
      <c r="B52" s="60">
        <v>43</v>
      </c>
      <c r="C52" s="138" t="s">
        <v>502</v>
      </c>
      <c r="D52" s="139">
        <v>3040</v>
      </c>
      <c r="E52" s="46">
        <v>429849</v>
      </c>
      <c r="F52" s="46">
        <v>395000</v>
      </c>
      <c r="G52" s="145">
        <f>G11+G24+G37</f>
        <v>395000</v>
      </c>
      <c r="H52" s="145">
        <f>H11+H24+H37</f>
        <v>430196</v>
      </c>
      <c r="I52" s="148">
        <f t="shared" si="3"/>
        <v>108.91037974683545</v>
      </c>
    </row>
    <row r="53" spans="2:9" ht="31.5" customHeight="1">
      <c r="B53" s="60">
        <v>44</v>
      </c>
      <c r="C53" s="138" t="s">
        <v>503</v>
      </c>
      <c r="D53" s="139">
        <v>3041</v>
      </c>
      <c r="E53" s="46">
        <v>430347</v>
      </c>
      <c r="F53" s="46">
        <v>395000</v>
      </c>
      <c r="G53" s="145">
        <f>G15+G30+G43</f>
        <v>395000</v>
      </c>
      <c r="H53" s="145">
        <f>H15+H30+H43</f>
        <v>437199</v>
      </c>
      <c r="I53" s="148">
        <f t="shared" si="3"/>
        <v>110.68329113924051</v>
      </c>
    </row>
    <row r="54" spans="2:9" ht="31.5" customHeight="1">
      <c r="B54" s="60">
        <v>45</v>
      </c>
      <c r="C54" s="138" t="s">
        <v>504</v>
      </c>
      <c r="D54" s="139">
        <v>3042</v>
      </c>
      <c r="E54" s="46"/>
      <c r="F54" s="46"/>
      <c r="G54" s="145">
        <f>IF(((G52-G53)&gt;0),G52-G53,0)</f>
        <v>0</v>
      </c>
      <c r="H54" s="145">
        <f>IF(((H52-H53)&gt;0),H52-H53,0)</f>
        <v>0</v>
      </c>
      <c r="I54" s="148"/>
    </row>
    <row r="55" spans="2:9" ht="31.5" customHeight="1">
      <c r="B55" s="149">
        <v>46</v>
      </c>
      <c r="C55" s="138" t="s">
        <v>505</v>
      </c>
      <c r="D55" s="139">
        <v>3043</v>
      </c>
      <c r="E55" s="46">
        <v>498</v>
      </c>
      <c r="F55" s="46"/>
      <c r="G55" s="145">
        <f>IF(((G53-G52)&gt;0),G53-G52,0)</f>
        <v>0</v>
      </c>
      <c r="H55" s="145">
        <f>IF(((H53-H52)&gt;0),H53-H52,0)</f>
        <v>7003</v>
      </c>
      <c r="I55" s="148"/>
    </row>
    <row r="56" spans="2:9" ht="31.5" customHeight="1">
      <c r="B56" s="132">
        <v>47</v>
      </c>
      <c r="C56" s="146" t="s">
        <v>506</v>
      </c>
      <c r="D56" s="143">
        <v>3044</v>
      </c>
      <c r="E56" s="40">
        <v>17462</v>
      </c>
      <c r="F56" s="40">
        <v>10000</v>
      </c>
      <c r="G56" s="40">
        <v>10000</v>
      </c>
      <c r="H56" s="119">
        <v>16964</v>
      </c>
      <c r="I56" s="32">
        <f>H56/G56*100</f>
        <v>169.64</v>
      </c>
    </row>
    <row r="57" spans="2:9" ht="31.5" customHeight="1">
      <c r="B57" s="141">
        <v>48</v>
      </c>
      <c r="C57" s="146" t="s">
        <v>507</v>
      </c>
      <c r="D57" s="143">
        <v>3045</v>
      </c>
      <c r="E57" s="40"/>
      <c r="F57" s="40"/>
      <c r="G57" s="40"/>
      <c r="H57" s="119"/>
      <c r="I57" s="32"/>
    </row>
    <row r="58" spans="2:9" ht="31.5" customHeight="1">
      <c r="B58" s="141">
        <v>49</v>
      </c>
      <c r="C58" s="146" t="s">
        <v>508</v>
      </c>
      <c r="D58" s="143">
        <v>3046</v>
      </c>
      <c r="E58" s="50"/>
      <c r="F58" s="50"/>
      <c r="G58" s="50"/>
      <c r="H58" s="118"/>
      <c r="I58" s="32"/>
    </row>
    <row r="59" spans="2:14" ht="45" customHeight="1">
      <c r="B59" s="150">
        <v>50</v>
      </c>
      <c r="C59" s="151" t="s">
        <v>509</v>
      </c>
      <c r="D59" s="152">
        <v>3047</v>
      </c>
      <c r="E59" s="153">
        <v>16964</v>
      </c>
      <c r="F59" s="153">
        <v>10000</v>
      </c>
      <c r="G59" s="153">
        <f>G54-G55+G56+G57-G58</f>
        <v>10000</v>
      </c>
      <c r="H59" s="153">
        <f>H54-H55+H56+H57-H58</f>
        <v>9961</v>
      </c>
      <c r="I59" s="38">
        <f>H59/G59*100</f>
        <v>99.61</v>
      </c>
      <c r="N59" s="144"/>
    </row>
    <row r="60" spans="2:16" ht="18.75">
      <c r="B60" s="49"/>
      <c r="C60" s="49"/>
      <c r="D60" s="49"/>
      <c r="E60" s="49"/>
      <c r="F60" s="49"/>
      <c r="G60" s="49"/>
      <c r="H60" s="49"/>
      <c r="I60" s="49"/>
      <c r="P60" s="144"/>
    </row>
    <row r="61" s="3" customFormat="1" ht="15"/>
    <row r="62" spans="2:12" s="3" customFormat="1" ht="15" customHeight="1">
      <c r="B62" s="154" t="s">
        <v>510</v>
      </c>
      <c r="C62" s="154"/>
      <c r="G62" s="155" t="s">
        <v>511</v>
      </c>
      <c r="H62" s="155"/>
      <c r="I62" s="155"/>
      <c r="J62" s="155"/>
      <c r="K62" s="155"/>
      <c r="L62" s="155"/>
    </row>
    <row r="63" s="3" customFormat="1" ht="15">
      <c r="E63" s="156" t="s">
        <v>512</v>
      </c>
    </row>
    <row r="64" ht="15"/>
    <row r="65" ht="18.75"/>
    <row r="66" ht="18.75"/>
    <row r="67" ht="18.75"/>
  </sheetData>
  <sheetProtection selectLockedCells="1" selectUnlockedCells="1"/>
  <mergeCells count="12">
    <mergeCell ref="B5:I5"/>
    <mergeCell ref="B6:I6"/>
    <mergeCell ref="B8:B9"/>
    <mergeCell ref="C8:C9"/>
    <mergeCell ref="D8:D9"/>
    <mergeCell ref="E8:E9"/>
    <mergeCell ref="F8:F9"/>
    <mergeCell ref="G8:H8"/>
    <mergeCell ref="I8:I9"/>
    <mergeCell ref="B62:C62"/>
    <mergeCell ref="G62:I62"/>
    <mergeCell ref="J62:L62"/>
  </mergeCells>
  <printOptions/>
  <pageMargins left="0.7479166666666667" right="0.7479166666666667" top="0.75" bottom="0.9840277777777777" header="0.5118055555555555" footer="0.5118055555555555"/>
  <pageSetup horizontalDpi="300" verticalDpi="300" orientation="portrait" scale="35"/>
</worksheet>
</file>

<file path=xl/worksheets/sheet4.xml><?xml version="1.0" encoding="utf-8"?>
<worksheet xmlns="http://schemas.openxmlformats.org/spreadsheetml/2006/main" xmlns:r="http://schemas.openxmlformats.org/officeDocument/2006/relationships">
  <sheetPr>
    <tabColor indexed="21"/>
    <pageSetUpPr fitToPage="1"/>
  </sheetPr>
  <dimension ref="B1:X47"/>
  <sheetViews>
    <sheetView zoomScale="75" zoomScaleNormal="75" workbookViewId="0" topLeftCell="A1">
      <pane xSplit="1" ySplit="8" topLeftCell="B9" activePane="bottomRight" state="frozen"/>
      <selection pane="topLeft" activeCell="A1" sqref="A1"/>
      <selection pane="topRight" activeCell="B1" sqref="B1"/>
      <selection pane="bottomLeft" activeCell="A9" sqref="A9"/>
      <selection pane="bottomRight" activeCell="C21" sqref="C21"/>
    </sheetView>
  </sheetViews>
  <sheetFormatPr defaultColWidth="8.00390625" defaultRowHeight="12.75"/>
  <cols>
    <col min="1" max="1" width="9.140625" style="3" customWidth="1"/>
    <col min="2" max="2" width="6.140625" style="3" customWidth="1"/>
    <col min="3" max="3" width="81.28125" style="3" customWidth="1"/>
    <col min="4" max="4" width="20.7109375" style="157" customWidth="1"/>
    <col min="5" max="7" width="20.7109375" style="3" customWidth="1"/>
    <col min="8" max="8" width="21.28125" style="3" customWidth="1"/>
    <col min="9" max="9" width="11.57421875" style="3" customWidth="1"/>
    <col min="10" max="10" width="12.7109375" style="3" customWidth="1"/>
    <col min="11" max="11" width="12.28125" style="3" customWidth="1"/>
    <col min="12" max="12" width="13.421875" style="3" customWidth="1"/>
    <col min="13" max="13" width="11.28125" style="3" customWidth="1"/>
    <col min="14" max="14" width="12.421875" style="3" customWidth="1"/>
    <col min="15" max="15" width="14.421875" style="3" customWidth="1"/>
    <col min="16" max="16" width="15.140625" style="3" customWidth="1"/>
    <col min="17" max="17" width="11.28125" style="3" customWidth="1"/>
    <col min="18" max="18" width="13.140625" style="3" customWidth="1"/>
    <col min="19" max="19" width="13.00390625" style="3" customWidth="1"/>
    <col min="20" max="20" width="14.140625" style="3" customWidth="1"/>
    <col min="21" max="21" width="26.57421875" style="3" customWidth="1"/>
    <col min="22" max="16384" width="9.140625" style="3" customWidth="1"/>
  </cols>
  <sheetData>
    <row r="1" ht="15.75">
      <c r="H1" s="129" t="s">
        <v>513</v>
      </c>
    </row>
    <row r="2" spans="2:3" ht="15.75">
      <c r="B2" s="7" t="s">
        <v>1</v>
      </c>
      <c r="C2" s="3" t="s">
        <v>2</v>
      </c>
    </row>
    <row r="3" spans="2:3" ht="15.75">
      <c r="B3" s="7" t="s">
        <v>3</v>
      </c>
      <c r="C3" s="9" t="s">
        <v>4</v>
      </c>
    </row>
    <row r="5" spans="2:9" ht="15.75">
      <c r="B5" s="12" t="s">
        <v>514</v>
      </c>
      <c r="C5" s="12"/>
      <c r="D5" s="12"/>
      <c r="E5" s="12"/>
      <c r="F5" s="12"/>
      <c r="G5" s="12"/>
      <c r="H5" s="12"/>
      <c r="I5" s="7"/>
    </row>
    <row r="6" spans="3:9" ht="16.5">
      <c r="C6" s="7"/>
      <c r="D6" s="158"/>
      <c r="E6" s="7"/>
      <c r="F6" s="7"/>
      <c r="G6" s="7"/>
      <c r="H6" s="79" t="s">
        <v>515</v>
      </c>
      <c r="I6" s="7"/>
    </row>
    <row r="7" spans="2:24" ht="25.5" customHeight="1">
      <c r="B7" s="159" t="s">
        <v>516</v>
      </c>
      <c r="C7" s="160" t="s">
        <v>517</v>
      </c>
      <c r="D7" s="17" t="s">
        <v>10</v>
      </c>
      <c r="E7" s="17" t="s">
        <v>11</v>
      </c>
      <c r="F7" s="161" t="s">
        <v>457</v>
      </c>
      <c r="G7" s="161"/>
      <c r="H7" s="162" t="s">
        <v>518</v>
      </c>
      <c r="I7" s="163"/>
      <c r="J7" s="164"/>
      <c r="K7" s="163"/>
      <c r="L7" s="164"/>
      <c r="M7" s="163"/>
      <c r="N7" s="164"/>
      <c r="O7" s="163"/>
      <c r="P7" s="164"/>
      <c r="Q7" s="163"/>
      <c r="R7" s="164"/>
      <c r="S7" s="164"/>
      <c r="T7" s="164"/>
      <c r="U7" s="165"/>
      <c r="V7" s="165"/>
      <c r="W7" s="165"/>
      <c r="X7" s="165"/>
    </row>
    <row r="8" spans="2:24" ht="63" customHeight="1">
      <c r="B8" s="159"/>
      <c r="C8" s="160"/>
      <c r="D8" s="17"/>
      <c r="E8" s="17"/>
      <c r="F8" s="20" t="s">
        <v>14</v>
      </c>
      <c r="G8" s="166" t="s">
        <v>15</v>
      </c>
      <c r="H8" s="162"/>
      <c r="I8" s="163"/>
      <c r="J8" s="163"/>
      <c r="K8" s="163"/>
      <c r="L8" s="163"/>
      <c r="M8" s="163"/>
      <c r="N8" s="163"/>
      <c r="O8" s="163"/>
      <c r="P8" s="164"/>
      <c r="Q8" s="163"/>
      <c r="R8" s="164"/>
      <c r="S8" s="164"/>
      <c r="T8" s="164"/>
      <c r="U8" s="165"/>
      <c r="V8" s="165"/>
      <c r="W8" s="165"/>
      <c r="X8" s="165"/>
    </row>
    <row r="9" spans="2:24" ht="35.25" customHeight="1">
      <c r="B9" s="167" t="s">
        <v>519</v>
      </c>
      <c r="C9" s="168" t="s">
        <v>520</v>
      </c>
      <c r="D9" s="169">
        <v>90904567</v>
      </c>
      <c r="E9" s="169">
        <v>93426693</v>
      </c>
      <c r="F9" s="169">
        <v>93426693</v>
      </c>
      <c r="G9" s="169">
        <v>93491764</v>
      </c>
      <c r="H9" s="170">
        <f aca="true" t="shared" si="0" ref="H9:H14">G9/F9*100</f>
        <v>100.06964925966074</v>
      </c>
      <c r="I9" s="165"/>
      <c r="J9" s="165"/>
      <c r="K9" s="165"/>
      <c r="L9" s="165"/>
      <c r="M9" s="165"/>
      <c r="N9" s="165"/>
      <c r="O9" s="165"/>
      <c r="P9" s="165"/>
      <c r="Q9" s="165"/>
      <c r="R9" s="165"/>
      <c r="S9" s="165"/>
      <c r="T9" s="165"/>
      <c r="U9" s="165"/>
      <c r="V9" s="165"/>
      <c r="W9" s="165"/>
      <c r="X9" s="165"/>
    </row>
    <row r="10" spans="2:24" ht="35.25" customHeight="1">
      <c r="B10" s="171" t="s">
        <v>521</v>
      </c>
      <c r="C10" s="172" t="s">
        <v>522</v>
      </c>
      <c r="D10" s="40">
        <v>125023774</v>
      </c>
      <c r="E10" s="40">
        <v>129009791</v>
      </c>
      <c r="F10" s="40">
        <v>129009791</v>
      </c>
      <c r="G10" s="40">
        <v>128730402</v>
      </c>
      <c r="H10" s="170">
        <f t="shared" si="0"/>
        <v>99.78343581689857</v>
      </c>
      <c r="I10" s="165"/>
      <c r="J10" s="165"/>
      <c r="K10" s="165"/>
      <c r="L10" s="165"/>
      <c r="M10" s="165"/>
      <c r="N10" s="165"/>
      <c r="O10" s="165"/>
      <c r="P10" s="165"/>
      <c r="Q10" s="165"/>
      <c r="R10" s="165"/>
      <c r="S10" s="165"/>
      <c r="T10" s="165"/>
      <c r="U10" s="165"/>
      <c r="V10" s="165"/>
      <c r="W10" s="165"/>
      <c r="X10" s="165"/>
    </row>
    <row r="11" spans="2:24" ht="35.25" customHeight="1">
      <c r="B11" s="171" t="s">
        <v>523</v>
      </c>
      <c r="C11" s="172" t="s">
        <v>524</v>
      </c>
      <c r="D11" s="40">
        <v>147403030</v>
      </c>
      <c r="E11" s="40">
        <v>152102544</v>
      </c>
      <c r="F11" s="40">
        <v>152102544</v>
      </c>
      <c r="G11" s="40">
        <v>151773144</v>
      </c>
      <c r="H11" s="170">
        <f t="shared" si="0"/>
        <v>99.78343557488427</v>
      </c>
      <c r="I11" s="165"/>
      <c r="J11" s="165"/>
      <c r="K11" s="165"/>
      <c r="L11" s="165"/>
      <c r="M11" s="165"/>
      <c r="N11" s="165"/>
      <c r="O11" s="165"/>
      <c r="P11" s="165"/>
      <c r="Q11" s="165"/>
      <c r="R11" s="165"/>
      <c r="S11" s="165"/>
      <c r="T11" s="165"/>
      <c r="U11" s="165"/>
      <c r="V11" s="165"/>
      <c r="W11" s="165"/>
      <c r="X11" s="165"/>
    </row>
    <row r="12" spans="2:24" ht="35.25" customHeight="1">
      <c r="B12" s="171" t="s">
        <v>525</v>
      </c>
      <c r="C12" s="172" t="s">
        <v>526</v>
      </c>
      <c r="D12" s="40">
        <v>235</v>
      </c>
      <c r="E12" s="40">
        <v>232</v>
      </c>
      <c r="F12" s="40">
        <v>232</v>
      </c>
      <c r="G12" s="40">
        <v>232</v>
      </c>
      <c r="H12" s="170">
        <f t="shared" si="0"/>
        <v>100</v>
      </c>
      <c r="I12" s="165"/>
      <c r="J12" s="165"/>
      <c r="K12" s="165"/>
      <c r="L12" s="165"/>
      <c r="M12" s="165"/>
      <c r="N12" s="165"/>
      <c r="O12" s="165"/>
      <c r="P12" s="165"/>
      <c r="Q12" s="165"/>
      <c r="R12" s="165"/>
      <c r="S12" s="165"/>
      <c r="T12" s="165"/>
      <c r="U12" s="165"/>
      <c r="V12" s="165"/>
      <c r="W12" s="165"/>
      <c r="X12" s="165"/>
    </row>
    <row r="13" spans="2:24" ht="35.25" customHeight="1">
      <c r="B13" s="171" t="s">
        <v>527</v>
      </c>
      <c r="C13" s="173" t="s">
        <v>528</v>
      </c>
      <c r="D13" s="40">
        <v>209</v>
      </c>
      <c r="E13" s="40">
        <v>210</v>
      </c>
      <c r="F13" s="40">
        <v>210</v>
      </c>
      <c r="G13" s="40">
        <v>210</v>
      </c>
      <c r="H13" s="170">
        <f t="shared" si="0"/>
        <v>100</v>
      </c>
      <c r="I13" s="165"/>
      <c r="J13" s="165"/>
      <c r="K13" s="165"/>
      <c r="L13" s="165"/>
      <c r="M13" s="165"/>
      <c r="N13" s="165"/>
      <c r="O13" s="165"/>
      <c r="P13" s="165"/>
      <c r="Q13" s="165"/>
      <c r="R13" s="165"/>
      <c r="S13" s="165"/>
      <c r="T13" s="165"/>
      <c r="U13" s="165"/>
      <c r="V13" s="165"/>
      <c r="W13" s="165"/>
      <c r="X13" s="165"/>
    </row>
    <row r="14" spans="2:24" ht="35.25" customHeight="1">
      <c r="B14" s="171" t="s">
        <v>529</v>
      </c>
      <c r="C14" s="173" t="s">
        <v>530</v>
      </c>
      <c r="D14" s="40">
        <v>26</v>
      </c>
      <c r="E14" s="40">
        <v>22</v>
      </c>
      <c r="F14" s="40">
        <v>22</v>
      </c>
      <c r="G14" s="40">
        <v>22</v>
      </c>
      <c r="H14" s="170">
        <f t="shared" si="0"/>
        <v>100</v>
      </c>
      <c r="I14" s="165"/>
      <c r="J14" s="165"/>
      <c r="K14" s="165"/>
      <c r="L14" s="165"/>
      <c r="M14" s="165"/>
      <c r="N14" s="165"/>
      <c r="O14" s="165"/>
      <c r="P14" s="165"/>
      <c r="Q14" s="165"/>
      <c r="R14" s="165"/>
      <c r="S14" s="165"/>
      <c r="T14" s="165"/>
      <c r="U14" s="165"/>
      <c r="V14" s="165"/>
      <c r="W14" s="165"/>
      <c r="X14" s="165"/>
    </row>
    <row r="15" spans="2:24" ht="35.25" customHeight="1">
      <c r="B15" s="171" t="s">
        <v>531</v>
      </c>
      <c r="C15" s="174" t="s">
        <v>532</v>
      </c>
      <c r="D15" s="40"/>
      <c r="E15" s="40"/>
      <c r="F15" s="40"/>
      <c r="G15" s="40"/>
      <c r="H15" s="170"/>
      <c r="I15" s="165"/>
      <c r="J15" s="165"/>
      <c r="K15" s="165"/>
      <c r="L15" s="165"/>
      <c r="M15" s="165"/>
      <c r="N15" s="165"/>
      <c r="O15" s="165"/>
      <c r="P15" s="165"/>
      <c r="Q15" s="165"/>
      <c r="R15" s="165"/>
      <c r="S15" s="165"/>
      <c r="T15" s="165"/>
      <c r="U15" s="165"/>
      <c r="V15" s="165"/>
      <c r="W15" s="165"/>
      <c r="X15" s="165"/>
    </row>
    <row r="16" spans="2:24" ht="35.25" customHeight="1">
      <c r="B16" s="171" t="s">
        <v>533</v>
      </c>
      <c r="C16" s="174" t="s">
        <v>534</v>
      </c>
      <c r="D16" s="50"/>
      <c r="E16" s="50"/>
      <c r="F16" s="40"/>
      <c r="G16" s="40"/>
      <c r="H16" s="170"/>
      <c r="I16" s="165"/>
      <c r="J16" s="165"/>
      <c r="K16" s="165"/>
      <c r="L16" s="165"/>
      <c r="M16" s="165"/>
      <c r="N16" s="165"/>
      <c r="O16" s="165"/>
      <c r="P16" s="165"/>
      <c r="Q16" s="165"/>
      <c r="R16" s="165"/>
      <c r="S16" s="165"/>
      <c r="T16" s="165"/>
      <c r="U16" s="165"/>
      <c r="V16" s="165"/>
      <c r="W16" s="165"/>
      <c r="X16" s="165"/>
    </row>
    <row r="17" spans="2:24" ht="35.25" customHeight="1">
      <c r="B17" s="171" t="s">
        <v>535</v>
      </c>
      <c r="C17" s="174" t="s">
        <v>536</v>
      </c>
      <c r="D17" s="50"/>
      <c r="E17" s="50"/>
      <c r="F17" s="40"/>
      <c r="G17" s="40"/>
      <c r="H17" s="170"/>
      <c r="I17" s="165"/>
      <c r="J17" s="165"/>
      <c r="K17" s="165"/>
      <c r="L17" s="165"/>
      <c r="M17" s="165"/>
      <c r="N17" s="165"/>
      <c r="O17" s="165"/>
      <c r="P17" s="165"/>
      <c r="Q17" s="165"/>
      <c r="R17" s="165"/>
      <c r="S17" s="165"/>
      <c r="T17" s="165"/>
      <c r="U17" s="165"/>
      <c r="V17" s="165"/>
      <c r="W17" s="165"/>
      <c r="X17" s="165"/>
    </row>
    <row r="18" spans="2:24" ht="35.25" customHeight="1">
      <c r="B18" s="171" t="s">
        <v>537</v>
      </c>
      <c r="C18" s="174" t="s">
        <v>538</v>
      </c>
      <c r="D18" s="50"/>
      <c r="E18" s="50"/>
      <c r="F18" s="40"/>
      <c r="G18" s="40"/>
      <c r="H18" s="170"/>
      <c r="I18" s="165"/>
      <c r="J18" s="165"/>
      <c r="K18" s="165"/>
      <c r="L18" s="165"/>
      <c r="M18" s="165"/>
      <c r="N18" s="165"/>
      <c r="O18" s="165"/>
      <c r="P18" s="165"/>
      <c r="Q18" s="165"/>
      <c r="R18" s="165"/>
      <c r="S18" s="165"/>
      <c r="T18" s="165"/>
      <c r="U18" s="165"/>
      <c r="V18" s="165"/>
      <c r="W18" s="165"/>
      <c r="X18" s="165"/>
    </row>
    <row r="19" spans="2:24" ht="35.25" customHeight="1">
      <c r="B19" s="171" t="s">
        <v>539</v>
      </c>
      <c r="C19" s="172" t="s">
        <v>540</v>
      </c>
      <c r="D19" s="50">
        <v>2520425</v>
      </c>
      <c r="E19" s="50"/>
      <c r="F19" s="40"/>
      <c r="G19" s="40"/>
      <c r="H19" s="170"/>
      <c r="I19" s="165"/>
      <c r="J19" s="165"/>
      <c r="K19" s="165"/>
      <c r="L19" s="165"/>
      <c r="M19" s="165"/>
      <c r="N19" s="165"/>
      <c r="O19" s="165"/>
      <c r="P19" s="165"/>
      <c r="Q19" s="165"/>
      <c r="R19" s="165"/>
      <c r="S19" s="165"/>
      <c r="T19" s="165"/>
      <c r="U19" s="165"/>
      <c r="V19" s="165"/>
      <c r="W19" s="165"/>
      <c r="X19" s="165"/>
    </row>
    <row r="20" spans="2:24" ht="35.25" customHeight="1">
      <c r="B20" s="171" t="s">
        <v>541</v>
      </c>
      <c r="C20" s="172" t="s">
        <v>542</v>
      </c>
      <c r="D20" s="40">
        <v>6</v>
      </c>
      <c r="E20" s="40"/>
      <c r="F20" s="40"/>
      <c r="G20" s="40"/>
      <c r="H20" s="170"/>
      <c r="I20" s="165"/>
      <c r="J20" s="165"/>
      <c r="K20" s="165"/>
      <c r="L20" s="165"/>
      <c r="M20" s="165"/>
      <c r="N20" s="165"/>
      <c r="O20" s="165"/>
      <c r="P20" s="165"/>
      <c r="Q20" s="165"/>
      <c r="R20" s="165"/>
      <c r="S20" s="165"/>
      <c r="T20" s="165"/>
      <c r="U20" s="165"/>
      <c r="V20" s="165"/>
      <c r="W20" s="165"/>
      <c r="X20" s="165"/>
    </row>
    <row r="21" spans="2:24" ht="35.25" customHeight="1">
      <c r="B21" s="171" t="s">
        <v>543</v>
      </c>
      <c r="C21" s="172" t="s">
        <v>544</v>
      </c>
      <c r="D21" s="40"/>
      <c r="E21" s="40"/>
      <c r="F21" s="40"/>
      <c r="G21" s="40"/>
      <c r="H21" s="170"/>
      <c r="I21" s="165"/>
      <c r="J21" s="165"/>
      <c r="K21" s="165"/>
      <c r="L21" s="165"/>
      <c r="M21" s="165"/>
      <c r="N21" s="165"/>
      <c r="O21" s="165"/>
      <c r="P21" s="165"/>
      <c r="Q21" s="165"/>
      <c r="R21" s="165"/>
      <c r="S21" s="165"/>
      <c r="T21" s="165"/>
      <c r="U21" s="165"/>
      <c r="V21" s="165"/>
      <c r="W21" s="165"/>
      <c r="X21" s="165"/>
    </row>
    <row r="22" spans="2:24" ht="35.25" customHeight="1">
      <c r="B22" s="171" t="s">
        <v>545</v>
      </c>
      <c r="C22" s="174" t="s">
        <v>546</v>
      </c>
      <c r="D22" s="40"/>
      <c r="E22" s="40"/>
      <c r="F22" s="40"/>
      <c r="G22" s="40"/>
      <c r="H22" s="170"/>
      <c r="I22" s="165"/>
      <c r="J22" s="165"/>
      <c r="K22" s="165"/>
      <c r="L22" s="165"/>
      <c r="M22" s="165"/>
      <c r="N22" s="165"/>
      <c r="O22" s="165"/>
      <c r="P22" s="165"/>
      <c r="Q22" s="165"/>
      <c r="R22" s="165"/>
      <c r="S22" s="165"/>
      <c r="T22" s="165"/>
      <c r="U22" s="165"/>
      <c r="V22" s="165"/>
      <c r="W22" s="165"/>
      <c r="X22" s="165"/>
    </row>
    <row r="23" spans="2:24" ht="35.25" customHeight="1">
      <c r="B23" s="171" t="s">
        <v>547</v>
      </c>
      <c r="C23" s="172" t="s">
        <v>548</v>
      </c>
      <c r="D23" s="40"/>
      <c r="E23" s="40"/>
      <c r="F23" s="40"/>
      <c r="G23" s="40"/>
      <c r="H23" s="170"/>
      <c r="I23" s="165"/>
      <c r="J23" s="165"/>
      <c r="K23" s="165"/>
      <c r="L23" s="165"/>
      <c r="M23" s="165"/>
      <c r="N23" s="165"/>
      <c r="O23" s="165"/>
      <c r="P23" s="165"/>
      <c r="Q23" s="165"/>
      <c r="R23" s="165"/>
      <c r="S23" s="165"/>
      <c r="T23" s="165"/>
      <c r="U23" s="165"/>
      <c r="V23" s="165"/>
      <c r="W23" s="165"/>
      <c r="X23" s="165"/>
    </row>
    <row r="24" spans="2:24" ht="35.25" customHeight="1">
      <c r="B24" s="171" t="s">
        <v>549</v>
      </c>
      <c r="C24" s="172" t="s">
        <v>550</v>
      </c>
      <c r="D24" s="40"/>
      <c r="E24" s="40"/>
      <c r="F24" s="40"/>
      <c r="G24" s="40"/>
      <c r="H24" s="170"/>
      <c r="I24" s="165"/>
      <c r="J24" s="165"/>
      <c r="K24" s="165"/>
      <c r="L24" s="165"/>
      <c r="M24" s="165"/>
      <c r="N24" s="165"/>
      <c r="O24" s="165"/>
      <c r="P24" s="165"/>
      <c r="Q24" s="165"/>
      <c r="R24" s="165"/>
      <c r="S24" s="165"/>
      <c r="T24" s="165"/>
      <c r="U24" s="165"/>
      <c r="V24" s="165"/>
      <c r="W24" s="165"/>
      <c r="X24" s="165"/>
    </row>
    <row r="25" spans="2:24" ht="35.25" customHeight="1">
      <c r="B25" s="171" t="s">
        <v>551</v>
      </c>
      <c r="C25" s="172" t="s">
        <v>552</v>
      </c>
      <c r="D25" s="40"/>
      <c r="E25" s="40"/>
      <c r="F25" s="40"/>
      <c r="G25" s="40"/>
      <c r="H25" s="170"/>
      <c r="I25" s="165"/>
      <c r="J25" s="165"/>
      <c r="K25" s="165"/>
      <c r="L25" s="165"/>
      <c r="M25" s="165"/>
      <c r="N25" s="165"/>
      <c r="O25" s="165"/>
      <c r="P25" s="165"/>
      <c r="Q25" s="165"/>
      <c r="R25" s="165"/>
      <c r="S25" s="165"/>
      <c r="T25" s="165"/>
      <c r="U25" s="165"/>
      <c r="V25" s="165"/>
      <c r="W25" s="165"/>
      <c r="X25" s="165"/>
    </row>
    <row r="26" spans="2:24" ht="35.25" customHeight="1">
      <c r="B26" s="171" t="s">
        <v>553</v>
      </c>
      <c r="C26" s="172" t="s">
        <v>554</v>
      </c>
      <c r="D26" s="40"/>
      <c r="E26" s="40"/>
      <c r="F26" s="40"/>
      <c r="G26" s="40"/>
      <c r="H26" s="170"/>
      <c r="I26" s="165"/>
      <c r="J26" s="165"/>
      <c r="K26" s="165"/>
      <c r="L26" s="165"/>
      <c r="M26" s="165"/>
      <c r="N26" s="165"/>
      <c r="O26" s="165"/>
      <c r="P26" s="165"/>
      <c r="Q26" s="165"/>
      <c r="R26" s="165"/>
      <c r="S26" s="165"/>
      <c r="T26" s="165"/>
      <c r="U26" s="165"/>
      <c r="V26" s="165"/>
      <c r="W26" s="165"/>
      <c r="X26" s="165"/>
    </row>
    <row r="27" spans="2:24" ht="35.25" customHeight="1">
      <c r="B27" s="171" t="s">
        <v>555</v>
      </c>
      <c r="C27" s="172" t="s">
        <v>556</v>
      </c>
      <c r="D27" s="40">
        <v>325949</v>
      </c>
      <c r="E27" s="40">
        <v>341772</v>
      </c>
      <c r="F27" s="40">
        <v>341772</v>
      </c>
      <c r="G27" s="175">
        <v>341772</v>
      </c>
      <c r="H27" s="170">
        <f aca="true" t="shared" si="1" ref="H27:H31">G27/F27*100</f>
        <v>100</v>
      </c>
      <c r="I27" s="165"/>
      <c r="J27" s="165"/>
      <c r="K27" s="165"/>
      <c r="L27" s="165"/>
      <c r="M27" s="165"/>
      <c r="N27" s="165"/>
      <c r="O27" s="165"/>
      <c r="P27" s="165"/>
      <c r="Q27" s="165"/>
      <c r="R27" s="165"/>
      <c r="S27" s="165"/>
      <c r="T27" s="165"/>
      <c r="U27" s="165"/>
      <c r="V27" s="165"/>
      <c r="W27" s="165"/>
      <c r="X27" s="165"/>
    </row>
    <row r="28" spans="2:24" ht="35.25" customHeight="1">
      <c r="B28" s="171" t="s">
        <v>557</v>
      </c>
      <c r="C28" s="172" t="s">
        <v>558</v>
      </c>
      <c r="D28" s="40">
        <v>3</v>
      </c>
      <c r="E28" s="40">
        <v>3</v>
      </c>
      <c r="F28" s="40">
        <v>3</v>
      </c>
      <c r="G28" s="40">
        <v>3</v>
      </c>
      <c r="H28" s="170">
        <f t="shared" si="1"/>
        <v>100</v>
      </c>
      <c r="I28" s="165"/>
      <c r="J28" s="165"/>
      <c r="K28" s="165"/>
      <c r="L28" s="165"/>
      <c r="M28" s="165"/>
      <c r="N28" s="165"/>
      <c r="O28" s="165"/>
      <c r="P28" s="165"/>
      <c r="Q28" s="165"/>
      <c r="R28" s="165"/>
      <c r="S28" s="165"/>
      <c r="T28" s="165"/>
      <c r="U28" s="165"/>
      <c r="V28" s="165"/>
      <c r="W28" s="165"/>
      <c r="X28" s="165"/>
    </row>
    <row r="29" spans="2:24" ht="35.25" customHeight="1">
      <c r="B29" s="171" t="s">
        <v>559</v>
      </c>
      <c r="C29" s="172" t="s">
        <v>560</v>
      </c>
      <c r="D29" s="40">
        <v>7014838</v>
      </c>
      <c r="E29" s="40">
        <v>8190000</v>
      </c>
      <c r="F29" s="40">
        <v>8190000</v>
      </c>
      <c r="G29" s="40">
        <v>7129782</v>
      </c>
      <c r="H29" s="170">
        <f t="shared" si="1"/>
        <v>87.05472527472527</v>
      </c>
      <c r="I29" s="165"/>
      <c r="J29" s="165"/>
      <c r="K29" s="165"/>
      <c r="L29" s="165"/>
      <c r="M29" s="165"/>
      <c r="N29" s="165"/>
      <c r="O29" s="165"/>
      <c r="P29" s="165"/>
      <c r="Q29" s="165"/>
      <c r="R29" s="165"/>
      <c r="S29" s="165"/>
      <c r="T29" s="165"/>
      <c r="U29" s="165"/>
      <c r="V29" s="165"/>
      <c r="W29" s="165"/>
      <c r="X29" s="165"/>
    </row>
    <row r="30" spans="2:24" ht="35.25" customHeight="1">
      <c r="B30" s="171" t="s">
        <v>561</v>
      </c>
      <c r="C30" s="172" t="s">
        <v>562</v>
      </c>
      <c r="D30" s="40">
        <v>378177</v>
      </c>
      <c r="E30" s="40">
        <v>690000</v>
      </c>
      <c r="F30" s="40">
        <v>690000</v>
      </c>
      <c r="G30" s="40">
        <v>738729</v>
      </c>
      <c r="H30" s="170">
        <f t="shared" si="1"/>
        <v>107.06217391304347</v>
      </c>
      <c r="I30" s="165"/>
      <c r="J30" s="165"/>
      <c r="K30" s="165"/>
      <c r="L30" s="165"/>
      <c r="M30" s="165"/>
      <c r="N30" s="165"/>
      <c r="O30" s="165"/>
      <c r="P30" s="165"/>
      <c r="Q30" s="165"/>
      <c r="R30" s="165"/>
      <c r="S30" s="165"/>
      <c r="T30" s="165"/>
      <c r="U30" s="165"/>
      <c r="V30" s="165"/>
      <c r="W30" s="165"/>
      <c r="X30" s="165"/>
    </row>
    <row r="31" spans="2:24" s="76" customFormat="1" ht="35.25" customHeight="1">
      <c r="B31" s="171" t="s">
        <v>563</v>
      </c>
      <c r="C31" s="172" t="s">
        <v>564</v>
      </c>
      <c r="D31" s="40">
        <v>137961</v>
      </c>
      <c r="E31" s="40">
        <v>168000</v>
      </c>
      <c r="F31" s="40">
        <v>168000</v>
      </c>
      <c r="G31" s="40">
        <v>15835</v>
      </c>
      <c r="H31" s="170">
        <f t="shared" si="1"/>
        <v>9.425595238095239</v>
      </c>
      <c r="I31" s="176"/>
      <c r="J31" s="176"/>
      <c r="K31" s="176"/>
      <c r="L31" s="176"/>
      <c r="M31" s="176"/>
      <c r="N31" s="176"/>
      <c r="O31" s="176"/>
      <c r="P31" s="176"/>
      <c r="Q31" s="176"/>
      <c r="R31" s="176"/>
      <c r="S31" s="176"/>
      <c r="T31" s="176"/>
      <c r="U31" s="176"/>
      <c r="V31" s="176"/>
      <c r="W31" s="176"/>
      <c r="X31" s="176"/>
    </row>
    <row r="32" spans="2:24" ht="35.25" customHeight="1">
      <c r="B32" s="171" t="s">
        <v>565</v>
      </c>
      <c r="C32" s="172" t="s">
        <v>566</v>
      </c>
      <c r="D32" s="40">
        <v>0</v>
      </c>
      <c r="E32" s="40">
        <v>0</v>
      </c>
      <c r="F32" s="40"/>
      <c r="G32" s="40">
        <v>658295</v>
      </c>
      <c r="H32" s="170"/>
      <c r="I32" s="165"/>
      <c r="J32" s="165"/>
      <c r="K32" s="165"/>
      <c r="L32" s="165"/>
      <c r="M32" s="165"/>
      <c r="N32" s="165"/>
      <c r="O32" s="165"/>
      <c r="P32" s="165"/>
      <c r="Q32" s="165"/>
      <c r="R32" s="165"/>
      <c r="S32" s="165"/>
      <c r="T32" s="165"/>
      <c r="U32" s="165"/>
      <c r="V32" s="165"/>
      <c r="W32" s="165"/>
      <c r="X32" s="165"/>
    </row>
    <row r="33" spans="2:24" ht="35.25" customHeight="1">
      <c r="B33" s="171" t="s">
        <v>567</v>
      </c>
      <c r="C33" s="172" t="s">
        <v>568</v>
      </c>
      <c r="D33" s="40"/>
      <c r="E33" s="40">
        <v>0</v>
      </c>
      <c r="F33" s="40"/>
      <c r="G33" s="40">
        <v>3</v>
      </c>
      <c r="H33" s="170"/>
      <c r="I33" s="165"/>
      <c r="J33" s="165"/>
      <c r="K33" s="165"/>
      <c r="L33" s="165"/>
      <c r="M33" s="165"/>
      <c r="N33" s="165"/>
      <c r="O33" s="165"/>
      <c r="P33" s="165"/>
      <c r="Q33" s="165"/>
      <c r="R33" s="165"/>
      <c r="S33" s="165"/>
      <c r="T33" s="165"/>
      <c r="U33" s="165"/>
      <c r="V33" s="165"/>
      <c r="W33" s="165"/>
      <c r="X33" s="165"/>
    </row>
    <row r="34" spans="2:24" ht="35.25" customHeight="1">
      <c r="B34" s="171" t="s">
        <v>569</v>
      </c>
      <c r="C34" s="172" t="s">
        <v>570</v>
      </c>
      <c r="D34" s="40">
        <v>834258</v>
      </c>
      <c r="E34" s="40">
        <v>760000</v>
      </c>
      <c r="F34" s="40">
        <v>760000</v>
      </c>
      <c r="G34" s="40">
        <v>724234.4</v>
      </c>
      <c r="H34" s="170">
        <f aca="true" t="shared" si="2" ref="H34:H35">G34/F34*100</f>
        <v>95.294</v>
      </c>
      <c r="I34" s="165"/>
      <c r="J34" s="165"/>
      <c r="K34" s="165"/>
      <c r="L34" s="165"/>
      <c r="M34" s="165"/>
      <c r="N34" s="165"/>
      <c r="O34" s="165"/>
      <c r="P34" s="165"/>
      <c r="Q34" s="165"/>
      <c r="R34" s="165"/>
      <c r="S34" s="165"/>
      <c r="T34" s="165"/>
      <c r="U34" s="165"/>
      <c r="V34" s="165"/>
      <c r="W34" s="165"/>
      <c r="X34" s="165"/>
    </row>
    <row r="35" spans="2:24" ht="35.25" customHeight="1">
      <c r="B35" s="171" t="s">
        <v>571</v>
      </c>
      <c r="C35" s="172" t="s">
        <v>568</v>
      </c>
      <c r="D35" s="40">
        <v>22</v>
      </c>
      <c r="E35" s="40">
        <v>20</v>
      </c>
      <c r="F35" s="40">
        <v>20</v>
      </c>
      <c r="G35" s="175">
        <v>19</v>
      </c>
      <c r="H35" s="170">
        <f t="shared" si="2"/>
        <v>95</v>
      </c>
      <c r="I35" s="165"/>
      <c r="J35" s="165"/>
      <c r="K35" s="165"/>
      <c r="L35" s="165"/>
      <c r="M35" s="165"/>
      <c r="N35" s="165"/>
      <c r="O35" s="165"/>
      <c r="P35" s="165"/>
      <c r="Q35" s="165"/>
      <c r="R35" s="165"/>
      <c r="S35" s="165"/>
      <c r="T35" s="165"/>
      <c r="U35" s="165"/>
      <c r="V35" s="165"/>
      <c r="W35" s="165"/>
      <c r="X35" s="165"/>
    </row>
    <row r="36" spans="2:24" ht="35.25" customHeight="1">
      <c r="B36" s="171" t="s">
        <v>572</v>
      </c>
      <c r="C36" s="172" t="s">
        <v>573</v>
      </c>
      <c r="D36" s="40"/>
      <c r="E36" s="40"/>
      <c r="F36" s="40"/>
      <c r="G36" s="40"/>
      <c r="H36" s="170"/>
      <c r="I36" s="165"/>
      <c r="J36" s="165"/>
      <c r="K36" s="165"/>
      <c r="L36" s="165"/>
      <c r="M36" s="165"/>
      <c r="N36" s="165"/>
      <c r="O36" s="165"/>
      <c r="P36" s="165"/>
      <c r="Q36" s="165"/>
      <c r="R36" s="165"/>
      <c r="S36" s="165"/>
      <c r="T36" s="165"/>
      <c r="U36" s="165"/>
      <c r="V36" s="165"/>
      <c r="W36" s="165"/>
      <c r="X36" s="165"/>
    </row>
    <row r="37" spans="2:24" ht="35.25" customHeight="1">
      <c r="B37" s="171" t="s">
        <v>574</v>
      </c>
      <c r="C37" s="172" t="s">
        <v>575</v>
      </c>
      <c r="D37" s="40">
        <v>1165826</v>
      </c>
      <c r="E37" s="40">
        <v>900000</v>
      </c>
      <c r="F37" s="40">
        <v>900000</v>
      </c>
      <c r="G37" s="40">
        <v>1289918</v>
      </c>
      <c r="H37" s="170">
        <f>G37/F37*100</f>
        <v>143.32422222222223</v>
      </c>
      <c r="I37" s="165"/>
      <c r="J37" s="165"/>
      <c r="K37" s="165"/>
      <c r="L37" s="165"/>
      <c r="M37" s="165"/>
      <c r="N37" s="165"/>
      <c r="O37" s="165"/>
      <c r="P37" s="165"/>
      <c r="Q37" s="165"/>
      <c r="R37" s="165"/>
      <c r="S37" s="165"/>
      <c r="T37" s="165"/>
      <c r="U37" s="165"/>
      <c r="V37" s="165"/>
      <c r="W37" s="165"/>
      <c r="X37" s="165"/>
    </row>
    <row r="38" spans="2:24" ht="35.25" customHeight="1">
      <c r="B38" s="171" t="s">
        <v>576</v>
      </c>
      <c r="C38" s="172" t="s">
        <v>577</v>
      </c>
      <c r="D38" s="40"/>
      <c r="E38" s="40"/>
      <c r="F38" s="40"/>
      <c r="G38" s="40"/>
      <c r="H38" s="177"/>
      <c r="I38" s="165"/>
      <c r="J38" s="165"/>
      <c r="K38" s="165"/>
      <c r="L38" s="165"/>
      <c r="M38" s="165"/>
      <c r="N38" s="165"/>
      <c r="O38" s="165"/>
      <c r="P38" s="165"/>
      <c r="Q38" s="165"/>
      <c r="R38" s="165"/>
      <c r="S38" s="165"/>
      <c r="T38" s="165"/>
      <c r="U38" s="165"/>
      <c r="V38" s="165"/>
      <c r="W38" s="165"/>
      <c r="X38" s="165"/>
    </row>
    <row r="39" spans="2:24" ht="35.25" customHeight="1">
      <c r="B39" s="171" t="s">
        <v>578</v>
      </c>
      <c r="C39" s="172" t="s">
        <v>579</v>
      </c>
      <c r="D39" s="40">
        <v>515542</v>
      </c>
      <c r="E39" s="40">
        <v>700000</v>
      </c>
      <c r="F39" s="40">
        <v>700000</v>
      </c>
      <c r="G39" s="40">
        <v>645231</v>
      </c>
      <c r="H39" s="177">
        <f>G39/F39*100</f>
        <v>92.17585714285714</v>
      </c>
      <c r="I39" s="165"/>
      <c r="J39" s="165"/>
      <c r="K39" s="165"/>
      <c r="L39" s="165"/>
      <c r="M39" s="165"/>
      <c r="N39" s="165"/>
      <c r="O39" s="165"/>
      <c r="P39" s="165"/>
      <c r="Q39" s="165"/>
      <c r="R39" s="165"/>
      <c r="S39" s="165"/>
      <c r="T39" s="165"/>
      <c r="U39" s="165"/>
      <c r="V39" s="165"/>
      <c r="W39" s="165"/>
      <c r="X39" s="165"/>
    </row>
    <row r="40" spans="2:24" ht="35.25" customHeight="1">
      <c r="B40" s="178" t="s">
        <v>580</v>
      </c>
      <c r="C40" s="179" t="s">
        <v>581</v>
      </c>
      <c r="D40" s="40"/>
      <c r="E40" s="40"/>
      <c r="F40" s="40"/>
      <c r="G40" s="40">
        <v>5906333</v>
      </c>
      <c r="H40" s="177"/>
      <c r="I40" s="165"/>
      <c r="J40" s="165"/>
      <c r="K40" s="165"/>
      <c r="L40" s="165"/>
      <c r="M40" s="165"/>
      <c r="N40" s="165"/>
      <c r="O40" s="165"/>
      <c r="P40" s="165"/>
      <c r="Q40" s="165"/>
      <c r="R40" s="165"/>
      <c r="S40" s="165"/>
      <c r="T40" s="165"/>
      <c r="U40" s="165"/>
      <c r="V40" s="165"/>
      <c r="W40" s="165"/>
      <c r="X40" s="165"/>
    </row>
    <row r="41" spans="2:24" ht="35.25" customHeight="1">
      <c r="B41" s="180" t="s">
        <v>582</v>
      </c>
      <c r="C41" s="181" t="s">
        <v>568</v>
      </c>
      <c r="D41" s="182"/>
      <c r="E41" s="182"/>
      <c r="F41" s="182"/>
      <c r="G41" s="182">
        <v>235</v>
      </c>
      <c r="H41" s="183"/>
      <c r="I41" s="165"/>
      <c r="J41" s="165"/>
      <c r="K41" s="165"/>
      <c r="L41" s="165"/>
      <c r="M41" s="165"/>
      <c r="N41" s="165"/>
      <c r="O41" s="165"/>
      <c r="P41" s="165"/>
      <c r="Q41" s="165"/>
      <c r="R41" s="165"/>
      <c r="S41" s="165"/>
      <c r="T41" s="165"/>
      <c r="U41" s="165"/>
      <c r="V41" s="165"/>
      <c r="W41" s="165"/>
      <c r="X41" s="165"/>
    </row>
    <row r="42" spans="2:24" ht="15">
      <c r="B42" s="164"/>
      <c r="C42" s="184"/>
      <c r="D42" s="185"/>
      <c r="E42" s="184"/>
      <c r="F42" s="186"/>
      <c r="G42" s="186"/>
      <c r="H42" s="164"/>
      <c r="I42" s="165"/>
      <c r="J42" s="165"/>
      <c r="K42" s="165"/>
      <c r="L42" s="165"/>
      <c r="M42" s="165"/>
      <c r="N42" s="165"/>
      <c r="O42" s="165"/>
      <c r="P42" s="165"/>
      <c r="Q42" s="165"/>
      <c r="R42" s="165"/>
      <c r="S42" s="165"/>
      <c r="T42" s="165"/>
      <c r="U42" s="165"/>
      <c r="V42" s="165"/>
      <c r="W42" s="165"/>
      <c r="X42" s="165"/>
    </row>
    <row r="43" spans="2:24" ht="15">
      <c r="B43" s="164"/>
      <c r="C43" s="184" t="s">
        <v>583</v>
      </c>
      <c r="D43" s="185"/>
      <c r="E43" s="184"/>
      <c r="F43" s="164"/>
      <c r="G43" s="186"/>
      <c r="H43" s="164"/>
      <c r="I43" s="165"/>
      <c r="J43" s="165"/>
      <c r="K43" s="165"/>
      <c r="L43" s="165"/>
      <c r="M43" s="165"/>
      <c r="N43" s="165"/>
      <c r="O43" s="165"/>
      <c r="P43" s="165"/>
      <c r="Q43" s="165"/>
      <c r="R43" s="165"/>
      <c r="S43" s="165"/>
      <c r="T43" s="165"/>
      <c r="U43" s="165"/>
      <c r="V43" s="165"/>
      <c r="W43" s="165"/>
      <c r="X43" s="165"/>
    </row>
    <row r="44" spans="2:24" ht="27" customHeight="1">
      <c r="B44" s="164"/>
      <c r="C44" s="184" t="s">
        <v>584</v>
      </c>
      <c r="D44" s="184"/>
      <c r="E44" s="184"/>
      <c r="F44" s="184"/>
      <c r="G44" s="164"/>
      <c r="H44" s="164"/>
      <c r="I44" s="165"/>
      <c r="J44" s="165"/>
      <c r="K44" s="165"/>
      <c r="L44" s="165"/>
      <c r="M44" s="165"/>
      <c r="N44" s="165"/>
      <c r="O44" s="165"/>
      <c r="P44" s="165"/>
      <c r="Q44" s="165"/>
      <c r="R44" s="165"/>
      <c r="S44" s="165"/>
      <c r="T44" s="165"/>
      <c r="U44" s="165"/>
      <c r="V44" s="165"/>
      <c r="W44" s="165"/>
      <c r="X44" s="165"/>
    </row>
    <row r="45" spans="2:24" ht="15">
      <c r="B45" s="164"/>
      <c r="C45" s="184"/>
      <c r="D45" s="185"/>
      <c r="E45" s="184"/>
      <c r="F45" s="164"/>
      <c r="G45" s="164"/>
      <c r="H45" s="164"/>
      <c r="I45" s="165"/>
      <c r="J45" s="165"/>
      <c r="K45" s="165"/>
      <c r="L45" s="165"/>
      <c r="M45" s="165"/>
      <c r="N45" s="165"/>
      <c r="O45" s="165"/>
      <c r="P45" s="165"/>
      <c r="Q45" s="165"/>
      <c r="R45" s="165"/>
      <c r="S45" s="165"/>
      <c r="T45" s="165"/>
      <c r="U45" s="165"/>
      <c r="V45" s="165"/>
      <c r="W45" s="165"/>
      <c r="X45" s="165"/>
    </row>
    <row r="46" spans="2:24" s="3" customFormat="1" ht="15" customHeight="1">
      <c r="B46" s="187" t="s">
        <v>585</v>
      </c>
      <c r="C46" s="187"/>
      <c r="E46" s="155" t="s">
        <v>586</v>
      </c>
      <c r="F46" s="155"/>
      <c r="G46" s="155"/>
      <c r="H46" s="155"/>
      <c r="I46" s="156"/>
      <c r="J46" s="165"/>
      <c r="K46" s="165"/>
      <c r="L46" s="165"/>
      <c r="M46" s="165"/>
      <c r="N46" s="165"/>
      <c r="O46" s="165"/>
      <c r="P46" s="165"/>
      <c r="Q46" s="165"/>
      <c r="R46" s="165"/>
      <c r="S46" s="165"/>
      <c r="T46" s="165"/>
      <c r="U46" s="165"/>
      <c r="V46" s="165"/>
      <c r="W46" s="165"/>
      <c r="X46" s="165"/>
    </row>
    <row r="47" spans="4:24" ht="24" customHeight="1">
      <c r="D47" s="156" t="s">
        <v>512</v>
      </c>
      <c r="J47" s="165"/>
      <c r="K47" s="165"/>
      <c r="L47" s="165"/>
      <c r="M47" s="165"/>
      <c r="N47" s="165"/>
      <c r="O47" s="165"/>
      <c r="P47" s="165"/>
      <c r="Q47" s="165"/>
      <c r="R47" s="165"/>
      <c r="S47" s="165"/>
      <c r="T47" s="165"/>
      <c r="U47" s="165"/>
      <c r="V47" s="165"/>
      <c r="W47" s="165"/>
      <c r="X47" s="165"/>
    </row>
  </sheetData>
  <sheetProtection selectLockedCells="1" selectUnlockedCells="1"/>
  <mergeCells count="22">
    <mergeCell ref="B5:H5"/>
    <mergeCell ref="B7:B8"/>
    <mergeCell ref="C7:C8"/>
    <mergeCell ref="D7:D8"/>
    <mergeCell ref="E7:E8"/>
    <mergeCell ref="F7:G7"/>
    <mergeCell ref="H7:H8"/>
    <mergeCell ref="I7:I8"/>
    <mergeCell ref="J7:J8"/>
    <mergeCell ref="K7:K8"/>
    <mergeCell ref="L7:L8"/>
    <mergeCell ref="M7:M8"/>
    <mergeCell ref="N7:N8"/>
    <mergeCell ref="O7:O8"/>
    <mergeCell ref="P7:P8"/>
    <mergeCell ref="Q7:Q8"/>
    <mergeCell ref="R7:R8"/>
    <mergeCell ref="S7:S8"/>
    <mergeCell ref="T7:T8"/>
    <mergeCell ref="C44:F44"/>
    <mergeCell ref="B46:C46"/>
    <mergeCell ref="E46:H46"/>
  </mergeCells>
  <printOptions/>
  <pageMargins left="0.7479166666666667" right="0.7479166666666667" top="0.9840277777777777" bottom="0.9840277777777777" header="0.5118055555555555" footer="0.5118055555555555"/>
  <pageSetup fitToHeight="1" fitToWidth="1" horizontalDpi="300" verticalDpi="300" orientation="portrait"/>
  <colBreaks count="1" manualBreakCount="1">
    <brk id="8" max="65535" man="1"/>
  </colBreaks>
</worksheet>
</file>

<file path=xl/worksheets/sheet5.xml><?xml version="1.0" encoding="utf-8"?>
<worksheet xmlns="http://schemas.openxmlformats.org/spreadsheetml/2006/main" xmlns:r="http://schemas.openxmlformats.org/officeDocument/2006/relationships">
  <sheetPr>
    <tabColor indexed="21"/>
    <pageSetUpPr fitToPage="1"/>
  </sheetPr>
  <dimension ref="B2:R43"/>
  <sheetViews>
    <sheetView zoomScale="75" zoomScaleNormal="75" zoomScaleSheetLayoutView="86" workbookViewId="0" topLeftCell="A1">
      <selection activeCell="E17" sqref="E17"/>
    </sheetView>
  </sheetViews>
  <sheetFormatPr defaultColWidth="8.00390625" defaultRowHeight="12.75"/>
  <cols>
    <col min="1" max="1" width="7.7109375" style="3" customWidth="1"/>
    <col min="2" max="2" width="9.140625" style="3" customWidth="1"/>
    <col min="3" max="3" width="58.7109375" style="3" customWidth="1"/>
    <col min="4" max="4" width="41.7109375" style="3" customWidth="1"/>
    <col min="5" max="5" width="43.57421875" style="3" customWidth="1"/>
    <col min="6" max="6" width="35.00390625" style="165" customWidth="1"/>
    <col min="7" max="7" width="14.7109375" style="165" customWidth="1"/>
    <col min="8" max="8" width="15.8515625" style="165" customWidth="1"/>
    <col min="9" max="9" width="12.28125" style="3" customWidth="1"/>
    <col min="10" max="10" width="13.421875" style="3" customWidth="1"/>
    <col min="11" max="11" width="11.28125" style="3" customWidth="1"/>
    <col min="12" max="12" width="12.421875" style="3" customWidth="1"/>
    <col min="13" max="13" width="14.421875" style="3" customWidth="1"/>
    <col min="14" max="14" width="15.140625" style="3" customWidth="1"/>
    <col min="15" max="15" width="11.28125" style="3" customWidth="1"/>
    <col min="16" max="16" width="13.140625" style="3" customWidth="1"/>
    <col min="17" max="17" width="13.00390625" style="3" customWidth="1"/>
    <col min="18" max="18" width="14.140625" style="3" customWidth="1"/>
    <col min="19" max="19" width="26.57421875" style="3" customWidth="1"/>
    <col min="20" max="16384" width="9.140625" style="3" customWidth="1"/>
  </cols>
  <sheetData>
    <row r="2" ht="15.75">
      <c r="F2" s="129" t="s">
        <v>587</v>
      </c>
    </row>
    <row r="3" spans="2:8" s="7" customFormat="1" ht="15.75">
      <c r="B3" s="7" t="s">
        <v>1</v>
      </c>
      <c r="C3" s="3" t="s">
        <v>2</v>
      </c>
      <c r="F3" s="188"/>
      <c r="G3" s="188"/>
      <c r="H3" s="188"/>
    </row>
    <row r="4" spans="2:8" s="7" customFormat="1" ht="15.75">
      <c r="B4" s="7" t="s">
        <v>3</v>
      </c>
      <c r="C4" s="9" t="s">
        <v>4</v>
      </c>
      <c r="F4" s="188"/>
      <c r="G4" s="188"/>
      <c r="H4" s="188"/>
    </row>
    <row r="7" spans="2:8" ht="18">
      <c r="B7" s="189" t="s">
        <v>588</v>
      </c>
      <c r="C7" s="189"/>
      <c r="D7" s="189"/>
      <c r="E7" s="189"/>
      <c r="F7" s="189"/>
      <c r="G7" s="190"/>
      <c r="H7" s="190"/>
    </row>
    <row r="8" spans="3:7" ht="16.5" customHeight="1">
      <c r="C8" s="189"/>
      <c r="D8" s="189"/>
      <c r="E8" s="189"/>
      <c r="F8" s="189"/>
      <c r="G8" s="188"/>
    </row>
    <row r="9" spans="2:18" ht="25.5" customHeight="1">
      <c r="B9" s="15" t="s">
        <v>516</v>
      </c>
      <c r="C9" s="16" t="s">
        <v>589</v>
      </c>
      <c r="D9" s="17" t="s">
        <v>590</v>
      </c>
      <c r="E9" s="17" t="s">
        <v>591</v>
      </c>
      <c r="F9" s="19" t="s">
        <v>592</v>
      </c>
      <c r="G9" s="191"/>
      <c r="H9" s="191"/>
      <c r="I9" s="163"/>
      <c r="J9" s="164"/>
      <c r="K9" s="163"/>
      <c r="L9" s="164"/>
      <c r="M9" s="163"/>
      <c r="N9" s="164"/>
      <c r="O9" s="163"/>
      <c r="P9" s="164"/>
      <c r="Q9" s="164"/>
      <c r="R9" s="164"/>
    </row>
    <row r="10" spans="2:18" ht="36.75" customHeight="1">
      <c r="B10" s="15"/>
      <c r="C10" s="16"/>
      <c r="D10" s="17"/>
      <c r="E10" s="17"/>
      <c r="F10" s="19"/>
      <c r="G10" s="192"/>
      <c r="H10" s="191"/>
      <c r="I10" s="163"/>
      <c r="J10" s="163"/>
      <c r="K10" s="163"/>
      <c r="L10" s="163"/>
      <c r="M10" s="163"/>
      <c r="N10" s="164"/>
      <c r="O10" s="163"/>
      <c r="P10" s="164"/>
      <c r="Q10" s="164"/>
      <c r="R10" s="164"/>
    </row>
    <row r="11" spans="2:18" s="126" customFormat="1" ht="36.75" customHeight="1">
      <c r="B11" s="193"/>
      <c r="C11" s="194" t="s">
        <v>593</v>
      </c>
      <c r="D11" s="195">
        <v>210</v>
      </c>
      <c r="E11" s="195">
        <v>27</v>
      </c>
      <c r="F11" s="196"/>
      <c r="G11" s="197"/>
      <c r="H11" s="197"/>
      <c r="I11" s="198"/>
      <c r="J11" s="198"/>
      <c r="K11" s="198"/>
      <c r="L11" s="198"/>
      <c r="M11" s="198"/>
      <c r="N11" s="127"/>
      <c r="O11" s="198"/>
      <c r="P11" s="127"/>
      <c r="Q11" s="127"/>
      <c r="R11" s="127"/>
    </row>
    <row r="12" spans="2:18" s="126" customFormat="1" ht="18">
      <c r="B12" s="199"/>
      <c r="C12" s="200" t="s">
        <v>594</v>
      </c>
      <c r="D12" s="201"/>
      <c r="E12" s="201"/>
      <c r="F12" s="202"/>
      <c r="G12" s="203"/>
      <c r="H12" s="203"/>
      <c r="I12" s="203"/>
      <c r="J12" s="203"/>
      <c r="K12" s="203"/>
      <c r="L12" s="203"/>
      <c r="M12" s="203"/>
      <c r="N12" s="203"/>
      <c r="O12" s="203"/>
      <c r="P12" s="203"/>
      <c r="Q12" s="203"/>
      <c r="R12" s="203"/>
    </row>
    <row r="13" spans="2:18" s="126" customFormat="1" ht="18">
      <c r="B13" s="199" t="s">
        <v>595</v>
      </c>
      <c r="C13" s="204" t="s">
        <v>596</v>
      </c>
      <c r="D13" s="201">
        <v>1</v>
      </c>
      <c r="E13" s="201"/>
      <c r="F13" s="202"/>
      <c r="G13" s="203"/>
      <c r="H13" s="203"/>
      <c r="I13" s="203"/>
      <c r="J13" s="203"/>
      <c r="K13" s="203"/>
      <c r="L13" s="203"/>
      <c r="M13" s="203"/>
      <c r="N13" s="203"/>
      <c r="O13" s="203"/>
      <c r="P13" s="203"/>
      <c r="Q13" s="203"/>
      <c r="R13" s="203"/>
    </row>
    <row r="14" spans="2:18" s="126" customFormat="1" ht="18">
      <c r="B14" s="199"/>
      <c r="C14" s="204" t="s">
        <v>597</v>
      </c>
      <c r="D14" s="201"/>
      <c r="E14" s="201"/>
      <c r="F14" s="202"/>
      <c r="G14" s="203"/>
      <c r="H14" s="203"/>
      <c r="I14" s="203"/>
      <c r="J14" s="203"/>
      <c r="K14" s="203"/>
      <c r="L14" s="203"/>
      <c r="M14" s="203"/>
      <c r="N14" s="203"/>
      <c r="O14" s="203"/>
      <c r="P14" s="203"/>
      <c r="Q14" s="203"/>
      <c r="R14" s="203"/>
    </row>
    <row r="15" spans="2:18" s="126" customFormat="1" ht="18">
      <c r="B15" s="199" t="s">
        <v>521</v>
      </c>
      <c r="C15" s="204" t="s">
        <v>598</v>
      </c>
      <c r="D15" s="201">
        <v>2</v>
      </c>
      <c r="E15" s="201"/>
      <c r="F15" s="202"/>
      <c r="G15" s="203"/>
      <c r="H15" s="203"/>
      <c r="I15" s="203"/>
      <c r="J15" s="203"/>
      <c r="K15" s="203"/>
      <c r="L15" s="203"/>
      <c r="M15" s="203"/>
      <c r="N15" s="203"/>
      <c r="O15" s="203"/>
      <c r="P15" s="203"/>
      <c r="Q15" s="203"/>
      <c r="R15" s="203"/>
    </row>
    <row r="16" spans="2:18" s="126" customFormat="1" ht="18">
      <c r="B16" s="199"/>
      <c r="C16" s="204" t="s">
        <v>599</v>
      </c>
      <c r="D16" s="201"/>
      <c r="E16" s="201"/>
      <c r="F16" s="202"/>
      <c r="G16" s="203"/>
      <c r="H16" s="203"/>
      <c r="I16" s="203"/>
      <c r="J16" s="203"/>
      <c r="K16" s="203"/>
      <c r="L16" s="203"/>
      <c r="M16" s="203"/>
      <c r="N16" s="203"/>
      <c r="O16" s="203"/>
      <c r="P16" s="203"/>
      <c r="Q16" s="203"/>
      <c r="R16" s="203"/>
    </row>
    <row r="17" spans="2:18" s="126" customFormat="1" ht="17.25" customHeight="1">
      <c r="B17" s="205" t="s">
        <v>523</v>
      </c>
      <c r="C17" s="204" t="s">
        <v>600</v>
      </c>
      <c r="D17" s="201"/>
      <c r="E17" s="201">
        <v>1</v>
      </c>
      <c r="F17" s="202"/>
      <c r="G17" s="203"/>
      <c r="H17" s="203"/>
      <c r="I17" s="203"/>
      <c r="J17" s="203"/>
      <c r="K17" s="203"/>
      <c r="L17" s="203"/>
      <c r="M17" s="203"/>
      <c r="N17" s="203"/>
      <c r="O17" s="203"/>
      <c r="P17" s="203"/>
      <c r="Q17" s="203"/>
      <c r="R17" s="203"/>
    </row>
    <row r="18" spans="2:18" s="126" customFormat="1" ht="17.25" customHeight="1">
      <c r="B18" s="205"/>
      <c r="C18" s="204" t="s">
        <v>601</v>
      </c>
      <c r="D18" s="201"/>
      <c r="E18" s="201"/>
      <c r="F18" s="202"/>
      <c r="G18" s="203"/>
      <c r="H18" s="203"/>
      <c r="I18" s="203"/>
      <c r="J18" s="203"/>
      <c r="K18" s="203"/>
      <c r="L18" s="203"/>
      <c r="M18" s="203"/>
      <c r="N18" s="203"/>
      <c r="O18" s="203"/>
      <c r="P18" s="203"/>
      <c r="Q18" s="203"/>
      <c r="R18" s="203"/>
    </row>
    <row r="19" spans="2:18" s="126" customFormat="1" ht="17.25" customHeight="1">
      <c r="B19" s="205"/>
      <c r="C19" s="204" t="s">
        <v>602</v>
      </c>
      <c r="D19" s="201"/>
      <c r="E19" s="201"/>
      <c r="F19" s="202"/>
      <c r="G19" s="203"/>
      <c r="H19" s="203"/>
      <c r="I19" s="203"/>
      <c r="J19" s="203"/>
      <c r="K19" s="203"/>
      <c r="L19" s="203"/>
      <c r="M19" s="203"/>
      <c r="N19" s="203"/>
      <c r="O19" s="203"/>
      <c r="P19" s="203"/>
      <c r="Q19" s="203"/>
      <c r="R19" s="203"/>
    </row>
    <row r="20" spans="2:18" s="126" customFormat="1" ht="18">
      <c r="B20" s="199"/>
      <c r="C20" s="200" t="s">
        <v>603</v>
      </c>
      <c r="D20" s="201"/>
      <c r="E20" s="201"/>
      <c r="F20" s="202"/>
      <c r="G20" s="203"/>
      <c r="H20" s="203"/>
      <c r="I20" s="203"/>
      <c r="J20" s="203"/>
      <c r="K20" s="203"/>
      <c r="L20" s="203"/>
      <c r="M20" s="203"/>
      <c r="N20" s="203"/>
      <c r="O20" s="203"/>
      <c r="P20" s="203"/>
      <c r="Q20" s="203"/>
      <c r="R20" s="203"/>
    </row>
    <row r="21" spans="2:18" s="126" customFormat="1" ht="25.5" customHeight="1">
      <c r="B21" s="199" t="s">
        <v>519</v>
      </c>
      <c r="C21" s="206" t="s">
        <v>600</v>
      </c>
      <c r="D21" s="201">
        <v>2</v>
      </c>
      <c r="E21" s="201"/>
      <c r="F21" s="202"/>
      <c r="G21" s="203"/>
      <c r="H21" s="203"/>
      <c r="I21" s="203"/>
      <c r="J21" s="203"/>
      <c r="K21" s="203"/>
      <c r="L21" s="203"/>
      <c r="M21" s="203"/>
      <c r="N21" s="203"/>
      <c r="O21" s="203"/>
      <c r="P21" s="203"/>
      <c r="Q21" s="203"/>
      <c r="R21" s="203"/>
    </row>
    <row r="22" spans="2:18" s="126" customFormat="1" ht="18">
      <c r="B22" s="199"/>
      <c r="C22" s="206" t="s">
        <v>604</v>
      </c>
      <c r="D22" s="201"/>
      <c r="E22" s="201"/>
      <c r="F22" s="202"/>
      <c r="G22" s="203"/>
      <c r="H22" s="203"/>
      <c r="I22" s="203"/>
      <c r="J22" s="203"/>
      <c r="K22" s="203"/>
      <c r="L22" s="203"/>
      <c r="M22" s="203"/>
      <c r="N22" s="203"/>
      <c r="O22" s="203"/>
      <c r="P22" s="203"/>
      <c r="Q22" s="203"/>
      <c r="R22" s="203"/>
    </row>
    <row r="23" spans="2:18" s="126" customFormat="1" ht="18">
      <c r="B23" s="199"/>
      <c r="C23" s="206" t="s">
        <v>605</v>
      </c>
      <c r="D23" s="201"/>
      <c r="E23" s="201"/>
      <c r="F23" s="202"/>
      <c r="G23" s="203"/>
      <c r="H23" s="203"/>
      <c r="I23" s="203"/>
      <c r="J23" s="203"/>
      <c r="K23" s="203"/>
      <c r="L23" s="203"/>
      <c r="M23" s="203"/>
      <c r="N23" s="203"/>
      <c r="O23" s="203"/>
      <c r="P23" s="203"/>
      <c r="Q23" s="203"/>
      <c r="R23" s="203"/>
    </row>
    <row r="24" spans="2:18" s="126" customFormat="1" ht="18">
      <c r="B24" s="199" t="s">
        <v>521</v>
      </c>
      <c r="C24" s="206" t="s">
        <v>606</v>
      </c>
      <c r="D24" s="201">
        <v>1</v>
      </c>
      <c r="E24" s="201"/>
      <c r="F24" s="202"/>
      <c r="G24" s="203"/>
      <c r="H24" s="203"/>
      <c r="I24" s="203"/>
      <c r="J24" s="203"/>
      <c r="K24" s="203"/>
      <c r="L24" s="203"/>
      <c r="M24" s="203"/>
      <c r="N24" s="203"/>
      <c r="O24" s="203"/>
      <c r="P24" s="203"/>
      <c r="Q24" s="203"/>
      <c r="R24" s="203"/>
    </row>
    <row r="25" spans="2:18" s="126" customFormat="1" ht="18">
      <c r="B25" s="199"/>
      <c r="C25" s="206" t="s">
        <v>607</v>
      </c>
      <c r="D25" s="201"/>
      <c r="E25" s="201"/>
      <c r="F25" s="202"/>
      <c r="G25" s="203"/>
      <c r="H25" s="203"/>
      <c r="I25" s="203"/>
      <c r="J25" s="203"/>
      <c r="K25" s="203"/>
      <c r="L25" s="203"/>
      <c r="M25" s="203"/>
      <c r="N25" s="203"/>
      <c r="O25" s="203"/>
      <c r="P25" s="203"/>
      <c r="Q25" s="203"/>
      <c r="R25" s="203"/>
    </row>
    <row r="26" spans="2:18" s="126" customFormat="1" ht="18">
      <c r="B26" s="199"/>
      <c r="C26" s="206" t="s">
        <v>608</v>
      </c>
      <c r="D26" s="201"/>
      <c r="E26" s="201"/>
      <c r="F26" s="202"/>
      <c r="G26" s="203"/>
      <c r="H26" s="203"/>
      <c r="I26" s="203"/>
      <c r="J26" s="203"/>
      <c r="K26" s="203"/>
      <c r="L26" s="203"/>
      <c r="M26" s="203"/>
      <c r="N26" s="203"/>
      <c r="O26" s="203"/>
      <c r="P26" s="203"/>
      <c r="Q26" s="203"/>
      <c r="R26" s="203"/>
    </row>
    <row r="27" spans="2:18" s="126" customFormat="1" ht="18">
      <c r="B27" s="199"/>
      <c r="C27" s="206" t="s">
        <v>609</v>
      </c>
      <c r="D27" s="201"/>
      <c r="E27" s="201"/>
      <c r="F27" s="202"/>
      <c r="G27" s="203"/>
      <c r="H27" s="203"/>
      <c r="I27" s="203"/>
      <c r="J27" s="203"/>
      <c r="K27" s="203"/>
      <c r="L27" s="203"/>
      <c r="M27" s="203"/>
      <c r="N27" s="203"/>
      <c r="O27" s="203"/>
      <c r="P27" s="203"/>
      <c r="Q27" s="203"/>
      <c r="R27" s="203"/>
    </row>
    <row r="28" spans="2:18" s="126" customFormat="1" ht="18">
      <c r="B28" s="199"/>
      <c r="C28" s="206" t="s">
        <v>610</v>
      </c>
      <c r="D28" s="201"/>
      <c r="E28" s="201"/>
      <c r="F28" s="202"/>
      <c r="G28" s="203"/>
      <c r="H28" s="203"/>
      <c r="I28" s="203"/>
      <c r="J28" s="203"/>
      <c r="K28" s="203"/>
      <c r="L28" s="203"/>
      <c r="M28" s="203"/>
      <c r="N28" s="203"/>
      <c r="O28" s="203"/>
      <c r="P28" s="203"/>
      <c r="Q28" s="203"/>
      <c r="R28" s="203"/>
    </row>
    <row r="29" spans="2:18" s="126" customFormat="1" ht="18">
      <c r="B29" s="199" t="s">
        <v>523</v>
      </c>
      <c r="C29" s="206" t="s">
        <v>611</v>
      </c>
      <c r="D29" s="201"/>
      <c r="E29" s="201">
        <v>1</v>
      </c>
      <c r="F29" s="202"/>
      <c r="G29" s="203"/>
      <c r="H29" s="203"/>
      <c r="I29" s="203"/>
      <c r="J29" s="203"/>
      <c r="K29" s="203"/>
      <c r="L29" s="203"/>
      <c r="M29" s="203"/>
      <c r="N29" s="203"/>
      <c r="O29" s="203"/>
      <c r="P29" s="203"/>
      <c r="Q29" s="203"/>
      <c r="R29" s="203"/>
    </row>
    <row r="30" spans="2:18" s="126" customFormat="1" ht="18">
      <c r="B30" s="199"/>
      <c r="C30" s="206"/>
      <c r="D30" s="201"/>
      <c r="E30" s="201"/>
      <c r="F30" s="202"/>
      <c r="G30" s="203"/>
      <c r="H30" s="203"/>
      <c r="I30" s="203"/>
      <c r="J30" s="203"/>
      <c r="K30" s="203"/>
      <c r="L30" s="203"/>
      <c r="M30" s="203"/>
      <c r="N30" s="203"/>
      <c r="O30" s="203"/>
      <c r="P30" s="203"/>
      <c r="Q30" s="203"/>
      <c r="R30" s="203"/>
    </row>
    <row r="31" spans="2:18" s="126" customFormat="1" ht="18">
      <c r="B31" s="199"/>
      <c r="C31" s="206"/>
      <c r="D31" s="201"/>
      <c r="E31" s="201"/>
      <c r="F31" s="202"/>
      <c r="G31" s="203"/>
      <c r="H31" s="203"/>
      <c r="I31" s="203"/>
      <c r="J31" s="203"/>
      <c r="K31" s="203"/>
      <c r="L31" s="203"/>
      <c r="M31" s="203"/>
      <c r="N31" s="203"/>
      <c r="O31" s="203"/>
      <c r="P31" s="203"/>
      <c r="Q31" s="203"/>
      <c r="R31" s="203"/>
    </row>
    <row r="32" spans="2:18" s="207" customFormat="1" ht="36.75" customHeight="1">
      <c r="B32" s="208"/>
      <c r="C32" s="209" t="s">
        <v>612</v>
      </c>
      <c r="D32" s="210">
        <v>210</v>
      </c>
      <c r="E32" s="210">
        <v>27</v>
      </c>
      <c r="F32" s="211"/>
      <c r="G32" s="212"/>
      <c r="H32" s="212"/>
      <c r="I32" s="212"/>
      <c r="J32" s="212"/>
      <c r="K32" s="212"/>
      <c r="L32" s="212"/>
      <c r="M32" s="212"/>
      <c r="N32" s="212"/>
      <c r="O32" s="212"/>
      <c r="P32" s="212"/>
      <c r="Q32" s="212"/>
      <c r="R32" s="212"/>
    </row>
    <row r="33" spans="2:18" s="126" customFormat="1" ht="18">
      <c r="B33" s="213"/>
      <c r="C33" s="214"/>
      <c r="D33" s="203"/>
      <c r="E33" s="203"/>
      <c r="F33" s="203"/>
      <c r="G33" s="203"/>
      <c r="H33" s="203"/>
      <c r="I33" s="203"/>
      <c r="J33" s="203"/>
      <c r="K33" s="203"/>
      <c r="L33" s="203"/>
      <c r="M33" s="203"/>
      <c r="N33" s="203"/>
      <c r="O33" s="203"/>
      <c r="P33" s="203"/>
      <c r="Q33" s="203"/>
      <c r="R33" s="203"/>
    </row>
    <row r="34" spans="6:18" s="126" customFormat="1" ht="18">
      <c r="F34" s="203"/>
      <c r="G34" s="203"/>
      <c r="H34" s="203"/>
      <c r="I34" s="203"/>
      <c r="J34" s="203"/>
      <c r="K34" s="203"/>
      <c r="L34" s="203"/>
      <c r="M34" s="203"/>
      <c r="N34" s="203"/>
      <c r="O34" s="203"/>
      <c r="P34" s="203"/>
      <c r="Q34" s="203"/>
      <c r="R34" s="203"/>
    </row>
    <row r="35" spans="3:18" s="126" customFormat="1" ht="18">
      <c r="C35" s="126" t="s">
        <v>613</v>
      </c>
      <c r="F35" s="203"/>
      <c r="G35" s="203"/>
      <c r="H35" s="203"/>
      <c r="I35" s="203"/>
      <c r="J35" s="203"/>
      <c r="K35" s="203"/>
      <c r="L35" s="203"/>
      <c r="M35" s="203"/>
      <c r="N35" s="203"/>
      <c r="O35" s="203"/>
      <c r="P35" s="203"/>
      <c r="Q35" s="203"/>
      <c r="R35" s="203"/>
    </row>
    <row r="36" spans="3:18" s="126" customFormat="1" ht="18">
      <c r="C36" s="126" t="s">
        <v>614</v>
      </c>
      <c r="F36" s="203"/>
      <c r="G36" s="203"/>
      <c r="H36" s="203"/>
      <c r="I36" s="203"/>
      <c r="J36" s="203"/>
      <c r="K36" s="203"/>
      <c r="L36" s="203"/>
      <c r="M36" s="203"/>
      <c r="N36" s="203"/>
      <c r="O36" s="203"/>
      <c r="P36" s="203"/>
      <c r="Q36" s="203"/>
      <c r="R36" s="203"/>
    </row>
    <row r="37" spans="6:18" s="126" customFormat="1" ht="18">
      <c r="F37" s="203"/>
      <c r="G37" s="203"/>
      <c r="H37" s="203"/>
      <c r="I37" s="203"/>
      <c r="J37" s="203"/>
      <c r="K37" s="203"/>
      <c r="L37" s="203"/>
      <c r="M37" s="203"/>
      <c r="N37" s="203"/>
      <c r="O37" s="203"/>
      <c r="P37" s="203"/>
      <c r="Q37" s="203"/>
      <c r="R37" s="203"/>
    </row>
    <row r="38" spans="6:18" s="126" customFormat="1" ht="18.75" customHeight="1">
      <c r="F38" s="203"/>
      <c r="G38" s="203"/>
      <c r="H38" s="203"/>
      <c r="I38" s="203"/>
      <c r="J38" s="203"/>
      <c r="K38" s="203"/>
      <c r="L38" s="203"/>
      <c r="M38" s="203"/>
      <c r="N38" s="203"/>
      <c r="O38" s="203"/>
      <c r="P38" s="203"/>
      <c r="Q38" s="203"/>
      <c r="R38" s="203"/>
    </row>
    <row r="39" spans="2:18" s="126" customFormat="1" ht="18" customHeight="1">
      <c r="B39" s="126" t="s">
        <v>615</v>
      </c>
      <c r="C39" s="215" t="s">
        <v>616</v>
      </c>
      <c r="E39" s="216" t="s">
        <v>617</v>
      </c>
      <c r="F39" s="216"/>
      <c r="G39" s="216"/>
      <c r="H39" s="203"/>
      <c r="I39" s="203"/>
      <c r="J39" s="203"/>
      <c r="K39" s="203"/>
      <c r="L39" s="203"/>
      <c r="M39" s="203"/>
      <c r="N39" s="203"/>
      <c r="O39" s="203"/>
      <c r="P39" s="203"/>
      <c r="Q39" s="203"/>
      <c r="R39" s="203"/>
    </row>
    <row r="40" spans="4:18" ht="18">
      <c r="D40" s="124" t="s">
        <v>109</v>
      </c>
      <c r="I40" s="165"/>
      <c r="J40" s="165"/>
      <c r="K40" s="165"/>
      <c r="L40" s="165"/>
      <c r="M40" s="165"/>
      <c r="N40" s="165"/>
      <c r="O40" s="165"/>
      <c r="P40" s="165"/>
      <c r="Q40" s="165"/>
      <c r="R40" s="165"/>
    </row>
    <row r="43" ht="15">
      <c r="K43" s="3" t="s">
        <v>618</v>
      </c>
    </row>
  </sheetData>
  <sheetProtection selectLockedCells="1" selectUnlockedCells="1"/>
  <mergeCells count="17">
    <mergeCell ref="B7:F7"/>
    <mergeCell ref="B9:B10"/>
    <mergeCell ref="C9:C10"/>
    <mergeCell ref="D9:D10"/>
    <mergeCell ref="E9:E10"/>
    <mergeCell ref="F9:F10"/>
    <mergeCell ref="I9:I10"/>
    <mergeCell ref="J9:J10"/>
    <mergeCell ref="K9:K10"/>
    <mergeCell ref="L9:L10"/>
    <mergeCell ref="M9:M10"/>
    <mergeCell ref="N9:N10"/>
    <mergeCell ref="O9:O10"/>
    <mergeCell ref="P9:P10"/>
    <mergeCell ref="Q9:Q10"/>
    <mergeCell ref="R9:R10"/>
    <mergeCell ref="E39:G39"/>
  </mergeCells>
  <printOptions/>
  <pageMargins left="0.4701388888888889" right="0.3798611111111111" top="0.9840277777777777" bottom="0.9840277777777777" header="0.5118055555555555" footer="0.5118055555555555"/>
  <pageSetup fitToHeight="1" fitToWidth="1" horizontalDpi="300" verticalDpi="300" orientation="landscape"/>
</worksheet>
</file>

<file path=xl/worksheets/sheet6.xml><?xml version="1.0" encoding="utf-8"?>
<worksheet xmlns="http://schemas.openxmlformats.org/spreadsheetml/2006/main" xmlns:r="http://schemas.openxmlformats.org/officeDocument/2006/relationships">
  <sheetPr>
    <tabColor indexed="21"/>
    <pageSetUpPr fitToPage="1"/>
  </sheetPr>
  <dimension ref="B2:R33"/>
  <sheetViews>
    <sheetView zoomScale="75" zoomScaleNormal="75" workbookViewId="0" topLeftCell="A1">
      <selection activeCell="I25" sqref="I25"/>
    </sheetView>
  </sheetViews>
  <sheetFormatPr defaultColWidth="8.00390625" defaultRowHeight="12.75"/>
  <cols>
    <col min="1" max="2" width="9.140625" style="3" customWidth="1"/>
    <col min="3" max="3" width="56.00390625" style="3" customWidth="1"/>
    <col min="4" max="4" width="12.140625" style="3" customWidth="1"/>
    <col min="5" max="16" width="9.140625" style="3" customWidth="1"/>
    <col min="17" max="17" width="22.28125" style="3" customWidth="1"/>
    <col min="18" max="18" width="13.140625" style="165" customWidth="1"/>
    <col min="19" max="16384" width="9.140625" style="3" customWidth="1"/>
  </cols>
  <sheetData>
    <row r="2" spans="2:17" ht="15.75">
      <c r="B2" s="7" t="s">
        <v>1</v>
      </c>
      <c r="C2" s="3" t="s">
        <v>2</v>
      </c>
      <c r="Q2" s="129" t="s">
        <v>619</v>
      </c>
    </row>
    <row r="3" spans="2:3" ht="15.75">
      <c r="B3" s="7" t="s">
        <v>3</v>
      </c>
      <c r="C3" s="9" t="s">
        <v>4</v>
      </c>
    </row>
    <row r="4" ht="15">
      <c r="E4" s="217"/>
    </row>
    <row r="5" spans="2:17" ht="20.25">
      <c r="B5" s="218" t="s">
        <v>620</v>
      </c>
      <c r="C5" s="218"/>
      <c r="D5" s="218"/>
      <c r="E5" s="218"/>
      <c r="F5" s="218"/>
      <c r="G5" s="218"/>
      <c r="H5" s="218"/>
      <c r="I5" s="218"/>
      <c r="J5" s="218"/>
      <c r="K5" s="218"/>
      <c r="L5" s="218"/>
      <c r="M5" s="218"/>
      <c r="N5" s="218"/>
      <c r="O5" s="218"/>
      <c r="P5" s="218"/>
      <c r="Q5" s="218"/>
    </row>
    <row r="6" spans="5:12" ht="15.75">
      <c r="E6" s="219"/>
      <c r="F6" s="219"/>
      <c r="G6" s="219"/>
      <c r="H6" s="219"/>
      <c r="I6" s="219"/>
      <c r="J6" s="219"/>
      <c r="K6" s="219"/>
      <c r="L6" s="219"/>
    </row>
    <row r="7" spans="3:18" ht="15.75">
      <c r="C7" s="12"/>
      <c r="D7" s="12"/>
      <c r="E7" s="12"/>
      <c r="F7" s="12"/>
      <c r="G7" s="12"/>
      <c r="H7" s="12"/>
      <c r="I7" s="12"/>
      <c r="J7" s="12"/>
      <c r="K7" s="12"/>
      <c r="L7" s="12"/>
      <c r="M7" s="12"/>
      <c r="N7" s="12"/>
      <c r="O7" s="12"/>
      <c r="P7" s="12"/>
      <c r="Q7" s="12"/>
      <c r="R7" s="12"/>
    </row>
    <row r="8" spans="3:18" ht="15.75">
      <c r="C8" s="220"/>
      <c r="D8" s="220"/>
      <c r="E8" s="220"/>
      <c r="F8" s="220"/>
      <c r="G8" s="220"/>
      <c r="H8" s="220"/>
      <c r="I8" s="220"/>
      <c r="J8" s="220"/>
      <c r="K8" s="220"/>
      <c r="L8" s="220"/>
      <c r="M8" s="220"/>
      <c r="N8" s="220"/>
      <c r="O8" s="220"/>
      <c r="P8" s="220"/>
      <c r="Q8" s="220"/>
      <c r="R8" s="220"/>
    </row>
    <row r="9" ht="16.5">
      <c r="E9" s="219"/>
    </row>
    <row r="10" spans="2:18" ht="32.25" customHeight="1">
      <c r="B10" s="221" t="s">
        <v>621</v>
      </c>
      <c r="C10" s="222" t="s">
        <v>622</v>
      </c>
      <c r="D10" s="223" t="s">
        <v>623</v>
      </c>
      <c r="E10" s="222" t="s">
        <v>624</v>
      </c>
      <c r="F10" s="222"/>
      <c r="G10" s="222"/>
      <c r="H10" s="222"/>
      <c r="I10" s="222"/>
      <c r="J10" s="222"/>
      <c r="K10" s="222"/>
      <c r="L10" s="222"/>
      <c r="M10" s="222"/>
      <c r="N10" s="222"/>
      <c r="O10" s="222"/>
      <c r="P10" s="222"/>
      <c r="Q10" s="224" t="s">
        <v>625</v>
      </c>
      <c r="R10" s="225"/>
    </row>
    <row r="11" spans="2:17" ht="33" customHeight="1">
      <c r="B11" s="221"/>
      <c r="C11" s="222"/>
      <c r="D11" s="223"/>
      <c r="E11" s="226" t="s">
        <v>626</v>
      </c>
      <c r="F11" s="226" t="s">
        <v>627</v>
      </c>
      <c r="G11" s="226" t="s">
        <v>628</v>
      </c>
      <c r="H11" s="226" t="s">
        <v>629</v>
      </c>
      <c r="I11" s="226" t="s">
        <v>630</v>
      </c>
      <c r="J11" s="226" t="s">
        <v>631</v>
      </c>
      <c r="K11" s="226" t="s">
        <v>632</v>
      </c>
      <c r="L11" s="226" t="s">
        <v>633</v>
      </c>
      <c r="M11" s="226" t="s">
        <v>634</v>
      </c>
      <c r="N11" s="226" t="s">
        <v>635</v>
      </c>
      <c r="O11" s="226" t="s">
        <v>636</v>
      </c>
      <c r="P11" s="226" t="s">
        <v>637</v>
      </c>
      <c r="Q11" s="227" t="s">
        <v>638</v>
      </c>
    </row>
    <row r="12" spans="2:17" ht="32.25" customHeight="1">
      <c r="B12" s="221"/>
      <c r="C12" s="222"/>
      <c r="D12" s="223"/>
      <c r="E12" s="223"/>
      <c r="F12" s="223"/>
      <c r="G12" s="223"/>
      <c r="H12" s="223"/>
      <c r="I12" s="223"/>
      <c r="J12" s="223"/>
      <c r="K12" s="223"/>
      <c r="L12" s="223"/>
      <c r="M12" s="223"/>
      <c r="N12" s="223"/>
      <c r="O12" s="223"/>
      <c r="P12" s="223"/>
      <c r="Q12" s="227" t="s">
        <v>623</v>
      </c>
    </row>
    <row r="13" spans="2:17" ht="32.25" customHeight="1">
      <c r="B13" s="228"/>
      <c r="C13" s="229" t="s">
        <v>639</v>
      </c>
      <c r="D13" s="226"/>
      <c r="E13" s="230"/>
      <c r="F13" s="230"/>
      <c r="G13" s="230"/>
      <c r="H13" s="230"/>
      <c r="I13" s="230"/>
      <c r="J13" s="230"/>
      <c r="K13" s="230"/>
      <c r="L13" s="230"/>
      <c r="M13" s="230"/>
      <c r="N13" s="230"/>
      <c r="O13" s="230"/>
      <c r="P13" s="230"/>
      <c r="Q13" s="227"/>
    </row>
    <row r="14" spans="2:17" ht="15">
      <c r="B14" s="231" t="s">
        <v>519</v>
      </c>
      <c r="C14" s="232" t="s">
        <v>640</v>
      </c>
      <c r="D14" s="233">
        <v>37.42</v>
      </c>
      <c r="E14" s="233">
        <v>37.42</v>
      </c>
      <c r="F14" s="233">
        <v>37.42</v>
      </c>
      <c r="G14" s="233">
        <v>37.42</v>
      </c>
      <c r="H14" s="233">
        <v>37.42</v>
      </c>
      <c r="I14" s="233">
        <v>37.42</v>
      </c>
      <c r="J14" s="233">
        <v>37.42</v>
      </c>
      <c r="K14" s="233">
        <v>37.42</v>
      </c>
      <c r="L14" s="233">
        <v>37.42</v>
      </c>
      <c r="M14" s="233">
        <v>37.42</v>
      </c>
      <c r="N14" s="233">
        <v>37.42</v>
      </c>
      <c r="O14" s="233">
        <v>37.42</v>
      </c>
      <c r="P14" s="233">
        <v>37.42</v>
      </c>
      <c r="Q14" s="227">
        <f aca="true" t="shared" si="0" ref="Q14:Q17">G14/D14*100</f>
        <v>100</v>
      </c>
    </row>
    <row r="15" spans="2:17" ht="15">
      <c r="B15" s="231" t="s">
        <v>521</v>
      </c>
      <c r="C15" s="232" t="s">
        <v>641</v>
      </c>
      <c r="D15" s="233">
        <v>37.42</v>
      </c>
      <c r="E15" s="233">
        <v>37.42</v>
      </c>
      <c r="F15" s="233">
        <v>37.42</v>
      </c>
      <c r="G15" s="233">
        <v>37.42</v>
      </c>
      <c r="H15" s="233">
        <v>37.42</v>
      </c>
      <c r="I15" s="233">
        <v>37.42</v>
      </c>
      <c r="J15" s="233">
        <v>37.42</v>
      </c>
      <c r="K15" s="233">
        <v>37.42</v>
      </c>
      <c r="L15" s="233">
        <v>37.42</v>
      </c>
      <c r="M15" s="233">
        <v>37.42</v>
      </c>
      <c r="N15" s="233">
        <v>37.42</v>
      </c>
      <c r="O15" s="233">
        <v>37.42</v>
      </c>
      <c r="P15" s="233">
        <v>37.42</v>
      </c>
      <c r="Q15" s="227">
        <f t="shared" si="0"/>
        <v>100</v>
      </c>
    </row>
    <row r="16" spans="2:17" ht="15">
      <c r="B16" s="231" t="s">
        <v>523</v>
      </c>
      <c r="C16" s="234" t="s">
        <v>642</v>
      </c>
      <c r="D16" s="233">
        <v>109.51</v>
      </c>
      <c r="E16" s="233">
        <v>109.51</v>
      </c>
      <c r="F16" s="233">
        <v>109.51</v>
      </c>
      <c r="G16" s="233">
        <v>109.51</v>
      </c>
      <c r="H16" s="233">
        <v>109.51</v>
      </c>
      <c r="I16" s="233">
        <v>109.51</v>
      </c>
      <c r="J16" s="233">
        <v>109.51</v>
      </c>
      <c r="K16" s="233">
        <v>109.51</v>
      </c>
      <c r="L16" s="233">
        <v>109.51</v>
      </c>
      <c r="M16" s="233">
        <v>109.51</v>
      </c>
      <c r="N16" s="233">
        <v>109.51</v>
      </c>
      <c r="O16" s="233">
        <v>109.51</v>
      </c>
      <c r="P16" s="233">
        <v>109.51</v>
      </c>
      <c r="Q16" s="227">
        <f t="shared" si="0"/>
        <v>100</v>
      </c>
    </row>
    <row r="17" spans="2:18" ht="15.75">
      <c r="B17" s="231" t="s">
        <v>525</v>
      </c>
      <c r="C17" s="235" t="s">
        <v>643</v>
      </c>
      <c r="D17" s="233">
        <v>18.71</v>
      </c>
      <c r="E17" s="233">
        <v>18.71</v>
      </c>
      <c r="F17" s="233">
        <v>18.71</v>
      </c>
      <c r="G17" s="233">
        <v>18.71</v>
      </c>
      <c r="H17" s="233">
        <v>18.71</v>
      </c>
      <c r="I17" s="233">
        <v>18.71</v>
      </c>
      <c r="J17" s="233">
        <v>18.71</v>
      </c>
      <c r="K17" s="233">
        <v>18.71</v>
      </c>
      <c r="L17" s="233">
        <v>18.71</v>
      </c>
      <c r="M17" s="233">
        <v>18.71</v>
      </c>
      <c r="N17" s="233">
        <v>18.71</v>
      </c>
      <c r="O17" s="233">
        <v>18.71</v>
      </c>
      <c r="P17" s="233">
        <v>18.71</v>
      </c>
      <c r="Q17" s="227">
        <f t="shared" si="0"/>
        <v>100</v>
      </c>
      <c r="R17" s="188"/>
    </row>
    <row r="18" spans="2:18" ht="15.75">
      <c r="B18" s="231"/>
      <c r="C18" s="229" t="s">
        <v>644</v>
      </c>
      <c r="D18" s="233"/>
      <c r="E18" s="233"/>
      <c r="F18" s="233"/>
      <c r="G18" s="233"/>
      <c r="H18" s="233"/>
      <c r="I18" s="233"/>
      <c r="J18" s="233"/>
      <c r="K18" s="233"/>
      <c r="L18" s="233"/>
      <c r="M18" s="233"/>
      <c r="N18" s="233"/>
      <c r="O18" s="233"/>
      <c r="P18" s="233"/>
      <c r="Q18" s="227"/>
      <c r="R18" s="188"/>
    </row>
    <row r="19" spans="2:17" ht="15">
      <c r="B19" s="231" t="s">
        <v>645</v>
      </c>
      <c r="C19" s="235" t="s">
        <v>640</v>
      </c>
      <c r="D19" s="233">
        <v>122.59</v>
      </c>
      <c r="E19" s="233">
        <v>122.59</v>
      </c>
      <c r="F19" s="233">
        <v>122.59</v>
      </c>
      <c r="G19" s="233">
        <v>122.59</v>
      </c>
      <c r="H19" s="233">
        <v>122.59</v>
      </c>
      <c r="I19" s="233">
        <v>122.59</v>
      </c>
      <c r="J19" s="233">
        <v>122.59</v>
      </c>
      <c r="K19" s="233">
        <v>122.59</v>
      </c>
      <c r="L19" s="233">
        <v>122.59</v>
      </c>
      <c r="M19" s="233">
        <v>122.59</v>
      </c>
      <c r="N19" s="233">
        <v>122.59</v>
      </c>
      <c r="O19" s="233">
        <v>122.59</v>
      </c>
      <c r="P19" s="233">
        <v>122.59</v>
      </c>
      <c r="Q19" s="227">
        <f aca="true" t="shared" si="1" ref="Q19:Q20">G19/D19*100</f>
        <v>100</v>
      </c>
    </row>
    <row r="20" spans="2:17" ht="15">
      <c r="B20" s="231" t="s">
        <v>646</v>
      </c>
      <c r="C20" s="235" t="s">
        <v>642</v>
      </c>
      <c r="D20" s="233">
        <v>146.71</v>
      </c>
      <c r="E20" s="233">
        <v>146.71</v>
      </c>
      <c r="F20" s="233">
        <v>146.71</v>
      </c>
      <c r="G20" s="233">
        <v>146.71</v>
      </c>
      <c r="H20" s="233">
        <v>146.71</v>
      </c>
      <c r="I20" s="233">
        <v>146.71</v>
      </c>
      <c r="J20" s="233">
        <v>146.71</v>
      </c>
      <c r="K20" s="233">
        <v>146.71</v>
      </c>
      <c r="L20" s="233">
        <v>146.71</v>
      </c>
      <c r="M20" s="233">
        <v>146.71</v>
      </c>
      <c r="N20" s="233">
        <v>146.71</v>
      </c>
      <c r="O20" s="233">
        <v>146.71</v>
      </c>
      <c r="P20" s="233">
        <v>146.71</v>
      </c>
      <c r="Q20" s="227">
        <f t="shared" si="1"/>
        <v>100</v>
      </c>
    </row>
    <row r="21" spans="2:17" ht="15">
      <c r="B21" s="231"/>
      <c r="C21" s="229" t="s">
        <v>647</v>
      </c>
      <c r="D21" s="233"/>
      <c r="E21" s="233"/>
      <c r="F21" s="233"/>
      <c r="G21" s="233"/>
      <c r="H21" s="233"/>
      <c r="I21" s="233"/>
      <c r="J21" s="233"/>
      <c r="K21" s="233"/>
      <c r="L21" s="233"/>
      <c r="M21" s="233"/>
      <c r="N21" s="233"/>
      <c r="O21" s="233"/>
      <c r="P21" s="233"/>
      <c r="Q21" s="227"/>
    </row>
    <row r="22" spans="2:17" ht="15">
      <c r="B22" s="231" t="s">
        <v>648</v>
      </c>
      <c r="C22" s="232" t="s">
        <v>640</v>
      </c>
      <c r="D22" s="233">
        <v>22.25</v>
      </c>
      <c r="E22" s="233">
        <v>22.25</v>
      </c>
      <c r="F22" s="233">
        <v>22.25</v>
      </c>
      <c r="G22" s="233">
        <v>22.25</v>
      </c>
      <c r="H22" s="233">
        <v>22.25</v>
      </c>
      <c r="I22" s="233">
        <v>22.25</v>
      </c>
      <c r="J22" s="233">
        <v>22.25</v>
      </c>
      <c r="K22" s="233">
        <v>22.25</v>
      </c>
      <c r="L22" s="233">
        <v>22.25</v>
      </c>
      <c r="M22" s="233">
        <v>22.25</v>
      </c>
      <c r="N22" s="233">
        <v>22.25</v>
      </c>
      <c r="O22" s="233">
        <v>22.25</v>
      </c>
      <c r="P22" s="233">
        <v>22.25</v>
      </c>
      <c r="Q22" s="227">
        <f aca="true" t="shared" si="2" ref="Q22:Q25">G22/D22*100</f>
        <v>100</v>
      </c>
    </row>
    <row r="23" spans="2:17" ht="15">
      <c r="B23" s="231" t="s">
        <v>649</v>
      </c>
      <c r="C23" s="232" t="s">
        <v>641</v>
      </c>
      <c r="D23" s="233">
        <v>22.25</v>
      </c>
      <c r="E23" s="233">
        <v>22.25</v>
      </c>
      <c r="F23" s="233">
        <v>22.25</v>
      </c>
      <c r="G23" s="233">
        <v>22.25</v>
      </c>
      <c r="H23" s="233">
        <v>22.25</v>
      </c>
      <c r="I23" s="233">
        <v>22.25</v>
      </c>
      <c r="J23" s="233">
        <v>22.25</v>
      </c>
      <c r="K23" s="233">
        <v>22.25</v>
      </c>
      <c r="L23" s="233">
        <v>22.25</v>
      </c>
      <c r="M23" s="233">
        <v>22.25</v>
      </c>
      <c r="N23" s="233">
        <v>22.25</v>
      </c>
      <c r="O23" s="233">
        <v>22.25</v>
      </c>
      <c r="P23" s="233">
        <v>22.25</v>
      </c>
      <c r="Q23" s="227">
        <f t="shared" si="2"/>
        <v>100</v>
      </c>
    </row>
    <row r="24" spans="2:17" ht="15">
      <c r="B24" s="231" t="s">
        <v>650</v>
      </c>
      <c r="C24" s="234" t="s">
        <v>651</v>
      </c>
      <c r="D24" s="233">
        <v>45.64</v>
      </c>
      <c r="E24" s="233">
        <v>45.64</v>
      </c>
      <c r="F24" s="233">
        <v>45.64</v>
      </c>
      <c r="G24" s="233">
        <v>45.64</v>
      </c>
      <c r="H24" s="233">
        <v>45.64</v>
      </c>
      <c r="I24" s="233">
        <v>45.64</v>
      </c>
      <c r="J24" s="233">
        <v>45.64</v>
      </c>
      <c r="K24" s="233">
        <v>45.64</v>
      </c>
      <c r="L24" s="233">
        <v>45.64</v>
      </c>
      <c r="M24" s="233">
        <v>45.64</v>
      </c>
      <c r="N24" s="233">
        <v>45.64</v>
      </c>
      <c r="O24" s="233">
        <v>45.64</v>
      </c>
      <c r="P24" s="233">
        <v>45.64</v>
      </c>
      <c r="Q24" s="227">
        <f t="shared" si="2"/>
        <v>100</v>
      </c>
    </row>
    <row r="25" spans="2:17" ht="15">
      <c r="B25" s="231" t="s">
        <v>652</v>
      </c>
      <c r="C25" s="235" t="s">
        <v>643</v>
      </c>
      <c r="D25" s="233">
        <v>11.13</v>
      </c>
      <c r="E25" s="233">
        <v>11.13</v>
      </c>
      <c r="F25" s="233">
        <v>11.13</v>
      </c>
      <c r="G25" s="233">
        <v>11.13</v>
      </c>
      <c r="H25" s="233">
        <v>11.13</v>
      </c>
      <c r="I25" s="233">
        <v>11.13</v>
      </c>
      <c r="J25" s="233">
        <v>11.13</v>
      </c>
      <c r="K25" s="233">
        <v>11.13</v>
      </c>
      <c r="L25" s="233">
        <v>11.13</v>
      </c>
      <c r="M25" s="233">
        <v>11.13</v>
      </c>
      <c r="N25" s="233">
        <v>11.13</v>
      </c>
      <c r="O25" s="233">
        <v>11.13</v>
      </c>
      <c r="P25" s="233">
        <v>11.13</v>
      </c>
      <c r="Q25" s="227">
        <f t="shared" si="2"/>
        <v>100</v>
      </c>
    </row>
    <row r="26" spans="2:17" ht="15">
      <c r="B26" s="231"/>
      <c r="C26" s="229" t="s">
        <v>653</v>
      </c>
      <c r="D26" s="233"/>
      <c r="E26" s="233"/>
      <c r="F26" s="233"/>
      <c r="G26" s="233"/>
      <c r="H26" s="233"/>
      <c r="I26" s="233"/>
      <c r="J26" s="233"/>
      <c r="K26" s="233"/>
      <c r="L26" s="233"/>
      <c r="M26" s="233"/>
      <c r="N26" s="233"/>
      <c r="O26" s="233"/>
      <c r="P26" s="233"/>
      <c r="Q26" s="227"/>
    </row>
    <row r="27" spans="2:17" ht="15">
      <c r="B27" s="231" t="s">
        <v>654</v>
      </c>
      <c r="C27" s="235" t="s">
        <v>655</v>
      </c>
      <c r="D27" s="233">
        <v>46.75</v>
      </c>
      <c r="E27" s="233">
        <v>46.75</v>
      </c>
      <c r="F27" s="233">
        <v>46.75</v>
      </c>
      <c r="G27" s="233">
        <v>46.75</v>
      </c>
      <c r="H27" s="233">
        <v>46.75</v>
      </c>
      <c r="I27" s="233">
        <v>46.75</v>
      </c>
      <c r="J27" s="233">
        <v>46.75</v>
      </c>
      <c r="K27" s="233">
        <v>46.75</v>
      </c>
      <c r="L27" s="233">
        <v>46.75</v>
      </c>
      <c r="M27" s="233">
        <v>46.75</v>
      </c>
      <c r="N27" s="233">
        <v>46.75</v>
      </c>
      <c r="O27" s="233">
        <v>46.75</v>
      </c>
      <c r="P27" s="233">
        <v>46.75</v>
      </c>
      <c r="Q27" s="227">
        <f>G27/D27*100</f>
        <v>100</v>
      </c>
    </row>
    <row r="28" spans="2:17" ht="15">
      <c r="B28" s="231"/>
      <c r="C28" s="229" t="s">
        <v>656</v>
      </c>
      <c r="D28" s="233"/>
      <c r="E28" s="233"/>
      <c r="F28" s="233"/>
      <c r="G28" s="233"/>
      <c r="H28" s="233"/>
      <c r="I28" s="233"/>
      <c r="J28" s="233"/>
      <c r="K28" s="233"/>
      <c r="L28" s="233"/>
      <c r="M28" s="233"/>
      <c r="N28" s="233"/>
      <c r="O28" s="233"/>
      <c r="P28" s="233"/>
      <c r="Q28" s="227"/>
    </row>
    <row r="29" spans="2:17" ht="15">
      <c r="B29" s="231" t="s">
        <v>657</v>
      </c>
      <c r="C29" s="235" t="s">
        <v>658</v>
      </c>
      <c r="D29" s="233">
        <v>110.4</v>
      </c>
      <c r="E29" s="233">
        <v>110.4</v>
      </c>
      <c r="F29" s="233">
        <v>110.4</v>
      </c>
      <c r="G29" s="233">
        <v>110.4</v>
      </c>
      <c r="H29" s="233">
        <v>110.4</v>
      </c>
      <c r="I29" s="233">
        <v>110.4</v>
      </c>
      <c r="J29" s="233">
        <v>110.4</v>
      </c>
      <c r="K29" s="233">
        <v>110.4</v>
      </c>
      <c r="L29" s="233">
        <v>110.4</v>
      </c>
      <c r="M29" s="233">
        <v>110.4</v>
      </c>
      <c r="N29" s="233">
        <v>110.4</v>
      </c>
      <c r="O29" s="233">
        <v>110.4</v>
      </c>
      <c r="P29" s="233">
        <v>110.4</v>
      </c>
      <c r="Q29" s="227">
        <f aca="true" t="shared" si="3" ref="Q29:Q30">G29/D29*100</f>
        <v>100</v>
      </c>
    </row>
    <row r="30" spans="2:17" ht="15">
      <c r="B30" s="231" t="s">
        <v>659</v>
      </c>
      <c r="C30" s="235" t="s">
        <v>660</v>
      </c>
      <c r="D30" s="233">
        <v>59.51</v>
      </c>
      <c r="E30" s="233">
        <v>59.51</v>
      </c>
      <c r="F30" s="233">
        <v>59.51</v>
      </c>
      <c r="G30" s="233">
        <v>59.51</v>
      </c>
      <c r="H30" s="233">
        <v>59.51</v>
      </c>
      <c r="I30" s="233">
        <v>59.51</v>
      </c>
      <c r="J30" s="233">
        <v>59.51</v>
      </c>
      <c r="K30" s="233">
        <v>59.51</v>
      </c>
      <c r="L30" s="233">
        <v>59.51</v>
      </c>
      <c r="M30" s="233">
        <v>59.51</v>
      </c>
      <c r="N30" s="233">
        <v>59.51</v>
      </c>
      <c r="O30" s="233">
        <v>59.51</v>
      </c>
      <c r="P30" s="233">
        <v>59.51</v>
      </c>
      <c r="Q30" s="227">
        <f t="shared" si="3"/>
        <v>100</v>
      </c>
    </row>
    <row r="32" spans="2:14" ht="15">
      <c r="B32" s="3" t="s">
        <v>661</v>
      </c>
      <c r="C32" s="236"/>
      <c r="N32" s="237" t="s">
        <v>662</v>
      </c>
    </row>
    <row r="33" ht="15">
      <c r="H33" s="156" t="s">
        <v>109</v>
      </c>
    </row>
  </sheetData>
  <sheetProtection selectLockedCells="1" selectUnlockedCells="1"/>
  <mergeCells count="19">
    <mergeCell ref="B5:Q5"/>
    <mergeCell ref="C7:R7"/>
    <mergeCell ref="C8:R8"/>
    <mergeCell ref="B10:B12"/>
    <mergeCell ref="C10:C12"/>
    <mergeCell ref="D10:D12"/>
    <mergeCell ref="E10:P10"/>
    <mergeCell ref="E11:E12"/>
    <mergeCell ref="F11:F12"/>
    <mergeCell ref="G11:G12"/>
    <mergeCell ref="H11:H12"/>
    <mergeCell ref="I11:I12"/>
    <mergeCell ref="J11:J12"/>
    <mergeCell ref="K11:K12"/>
    <mergeCell ref="L11:L12"/>
    <mergeCell ref="M11:M12"/>
    <mergeCell ref="N11:N12"/>
    <mergeCell ref="O11:O12"/>
    <mergeCell ref="P11:P12"/>
  </mergeCells>
  <printOptions/>
  <pageMargins left="0.7479166666666667" right="0.7479166666666667" top="0.9840277777777777" bottom="0.9840277777777777" header="0.5118055555555555" footer="0.5118055555555555"/>
  <pageSetup fitToHeight="1" fitToWidth="1" horizontalDpi="300" verticalDpi="300" orientation="landscape"/>
</worksheet>
</file>

<file path=xl/worksheets/sheet7.xml><?xml version="1.0" encoding="utf-8"?>
<worksheet xmlns="http://schemas.openxmlformats.org/spreadsheetml/2006/main" xmlns:r="http://schemas.openxmlformats.org/officeDocument/2006/relationships">
  <sheetPr>
    <tabColor indexed="21"/>
    <pageSetUpPr fitToPage="1"/>
  </sheetPr>
  <dimension ref="B3:J55"/>
  <sheetViews>
    <sheetView zoomScale="75" zoomScaleNormal="75" workbookViewId="0" topLeftCell="A1">
      <selection activeCell="D61" sqref="D61"/>
    </sheetView>
  </sheetViews>
  <sheetFormatPr defaultColWidth="8.00390625" defaultRowHeight="12.75"/>
  <cols>
    <col min="1" max="1" width="19.421875" style="3" customWidth="1"/>
    <col min="2" max="7" width="30.140625" style="3" customWidth="1"/>
    <col min="8" max="8" width="18.8515625" style="3" customWidth="1"/>
    <col min="9" max="9" width="15.57421875" style="3" customWidth="1"/>
    <col min="10" max="16384" width="9.140625" style="3" customWidth="1"/>
  </cols>
  <sheetData>
    <row r="2" ht="17.25" customHeight="1"/>
    <row r="3" spans="2:7" ht="15.75">
      <c r="B3" s="7" t="s">
        <v>1</v>
      </c>
      <c r="C3" s="3" t="s">
        <v>2</v>
      </c>
      <c r="D3" s="7"/>
      <c r="E3" s="7"/>
      <c r="F3" s="7"/>
      <c r="G3" s="129" t="s">
        <v>663</v>
      </c>
    </row>
    <row r="4" spans="2:6" ht="15.75">
      <c r="B4" s="7" t="s">
        <v>3</v>
      </c>
      <c r="C4" s="9" t="s">
        <v>4</v>
      </c>
      <c r="D4" s="7"/>
      <c r="E4" s="7"/>
      <c r="F4" s="7"/>
    </row>
    <row r="7" spans="2:9" ht="22.5" customHeight="1">
      <c r="B7" s="238" t="s">
        <v>664</v>
      </c>
      <c r="C7" s="238"/>
      <c r="D7" s="238"/>
      <c r="E7" s="238"/>
      <c r="F7" s="238"/>
      <c r="G7" s="238"/>
      <c r="H7" s="239"/>
      <c r="I7" s="239"/>
    </row>
    <row r="8" spans="7:9" ht="15.75">
      <c r="G8" s="219"/>
      <c r="H8" s="219"/>
      <c r="I8" s="219"/>
    </row>
    <row r="9" ht="15.75">
      <c r="G9" s="79" t="s">
        <v>515</v>
      </c>
    </row>
    <row r="10" spans="2:10" s="126" customFormat="1" ht="18" customHeight="1">
      <c r="B10" s="240" t="s">
        <v>665</v>
      </c>
      <c r="C10" s="240"/>
      <c r="D10" s="240"/>
      <c r="E10" s="240"/>
      <c r="F10" s="240"/>
      <c r="G10" s="240"/>
      <c r="J10" s="241"/>
    </row>
    <row r="11" spans="2:7" s="126" customFormat="1" ht="21.75" customHeight="1">
      <c r="B11" s="240"/>
      <c r="C11" s="240"/>
      <c r="D11" s="240"/>
      <c r="E11" s="240"/>
      <c r="F11" s="240"/>
      <c r="G11" s="240"/>
    </row>
    <row r="12" spans="2:7" s="126" customFormat="1" ht="54.75" customHeight="1">
      <c r="B12" s="242" t="s">
        <v>666</v>
      </c>
      <c r="C12" s="226" t="s">
        <v>667</v>
      </c>
      <c r="D12" s="226" t="s">
        <v>668</v>
      </c>
      <c r="E12" s="226" t="s">
        <v>669</v>
      </c>
      <c r="F12" s="226" t="s">
        <v>670</v>
      </c>
      <c r="G12" s="243" t="s">
        <v>671</v>
      </c>
    </row>
    <row r="13" spans="2:7" s="126" customFormat="1" ht="17.25" customHeight="1">
      <c r="B13" s="244"/>
      <c r="C13" s="226">
        <v>1</v>
      </c>
      <c r="D13" s="226">
        <v>2</v>
      </c>
      <c r="E13" s="226">
        <v>3</v>
      </c>
      <c r="F13" s="226" t="s">
        <v>672</v>
      </c>
      <c r="G13" s="243">
        <v>5</v>
      </c>
    </row>
    <row r="14" spans="2:7" s="126" customFormat="1" ht="33" customHeight="1">
      <c r="B14" s="245" t="s">
        <v>673</v>
      </c>
      <c r="C14" s="246"/>
      <c r="D14" s="119"/>
      <c r="E14" s="247"/>
      <c r="F14" s="40"/>
      <c r="G14" s="248"/>
    </row>
    <row r="15" spans="2:7" s="126" customFormat="1" ht="33" customHeight="1">
      <c r="B15" s="249" t="s">
        <v>674</v>
      </c>
      <c r="C15" s="246">
        <v>2500000</v>
      </c>
      <c r="D15" s="119"/>
      <c r="E15" s="247">
        <v>2500000</v>
      </c>
      <c r="F15" s="119"/>
      <c r="G15" s="248"/>
    </row>
    <row r="16" spans="2:7" s="126" customFormat="1" ht="33" customHeight="1">
      <c r="B16" s="250" t="s">
        <v>675</v>
      </c>
      <c r="C16" s="251"/>
      <c r="D16" s="252"/>
      <c r="E16" s="253"/>
      <c r="F16" s="252"/>
      <c r="G16" s="254"/>
    </row>
    <row r="17" spans="2:7" s="126" customFormat="1" ht="42.75" customHeight="1">
      <c r="B17" s="255"/>
      <c r="C17" s="256"/>
      <c r="D17" s="257"/>
      <c r="E17" s="164"/>
      <c r="F17" s="258" t="s">
        <v>515</v>
      </c>
      <c r="G17" s="258"/>
    </row>
    <row r="18" spans="2:8" s="126" customFormat="1" ht="33" customHeight="1">
      <c r="B18" s="259" t="s">
        <v>676</v>
      </c>
      <c r="C18" s="259"/>
      <c r="D18" s="259"/>
      <c r="E18" s="259"/>
      <c r="F18" s="259"/>
      <c r="G18" s="260"/>
      <c r="H18" s="203"/>
    </row>
    <row r="19" spans="2:7" s="126" customFormat="1" ht="18">
      <c r="B19" s="261"/>
      <c r="C19" s="226" t="s">
        <v>677</v>
      </c>
      <c r="D19" s="226" t="s">
        <v>678</v>
      </c>
      <c r="E19" s="226" t="s">
        <v>679</v>
      </c>
      <c r="F19" s="262" t="s">
        <v>680</v>
      </c>
      <c r="G19" s="163"/>
    </row>
    <row r="20" spans="2:7" s="126" customFormat="1" ht="33" customHeight="1">
      <c r="B20" s="245" t="s">
        <v>673</v>
      </c>
      <c r="C20" s="40"/>
      <c r="D20" s="40"/>
      <c r="E20" s="40"/>
      <c r="F20" s="263"/>
      <c r="G20" s="165"/>
    </row>
    <row r="21" spans="2:8" ht="33" customHeight="1">
      <c r="B21" s="264" t="s">
        <v>674</v>
      </c>
      <c r="C21" s="247"/>
      <c r="D21" s="247"/>
      <c r="E21" s="265">
        <v>10500000</v>
      </c>
      <c r="F21" s="266"/>
      <c r="G21" s="165"/>
      <c r="H21" s="165"/>
    </row>
    <row r="22" spans="2:8" ht="33" customHeight="1">
      <c r="B22" s="250" t="s">
        <v>675</v>
      </c>
      <c r="C22" s="253"/>
      <c r="D22" s="267"/>
      <c r="E22" s="268"/>
      <c r="F22" s="269"/>
      <c r="G22" s="165"/>
      <c r="H22" s="165"/>
    </row>
    <row r="23" ht="33" customHeight="1">
      <c r="G23" s="79" t="s">
        <v>515</v>
      </c>
    </row>
    <row r="24" spans="2:7" ht="33" customHeight="1">
      <c r="B24" s="259" t="s">
        <v>681</v>
      </c>
      <c r="C24" s="259"/>
      <c r="D24" s="259"/>
      <c r="E24" s="259"/>
      <c r="F24" s="259"/>
      <c r="G24" s="259"/>
    </row>
    <row r="25" spans="2:7" ht="47.25" customHeight="1">
      <c r="B25" s="245" t="s">
        <v>666</v>
      </c>
      <c r="C25" s="226" t="s">
        <v>667</v>
      </c>
      <c r="D25" s="226" t="s">
        <v>668</v>
      </c>
      <c r="E25" s="226" t="s">
        <v>669</v>
      </c>
      <c r="F25" s="226" t="s">
        <v>670</v>
      </c>
      <c r="G25" s="243" t="s">
        <v>682</v>
      </c>
    </row>
    <row r="26" spans="2:7" ht="17.25" customHeight="1">
      <c r="B26" s="245" t="s">
        <v>673</v>
      </c>
      <c r="C26" s="226">
        <v>1</v>
      </c>
      <c r="D26" s="226">
        <v>2</v>
      </c>
      <c r="E26" s="226">
        <v>3</v>
      </c>
      <c r="F26" s="226" t="s">
        <v>672</v>
      </c>
      <c r="G26" s="243">
        <v>5</v>
      </c>
    </row>
    <row r="27" spans="2:7" ht="33" customHeight="1">
      <c r="B27" s="245"/>
      <c r="C27" s="119"/>
      <c r="D27" s="119"/>
      <c r="E27" s="119"/>
      <c r="F27" s="119"/>
      <c r="G27" s="270"/>
    </row>
    <row r="28" spans="2:7" ht="33" customHeight="1">
      <c r="B28" s="264" t="s">
        <v>674</v>
      </c>
      <c r="C28" s="265"/>
      <c r="D28" s="265"/>
      <c r="E28" s="265"/>
      <c r="F28" s="265"/>
      <c r="G28" s="271"/>
    </row>
    <row r="29" spans="2:7" ht="33" customHeight="1">
      <c r="B29" s="250" t="s">
        <v>675</v>
      </c>
      <c r="C29" s="253"/>
      <c r="D29" s="253"/>
      <c r="E29" s="253"/>
      <c r="F29" s="253"/>
      <c r="G29" s="254"/>
    </row>
    <row r="30" ht="33" customHeight="1">
      <c r="G30" s="79" t="s">
        <v>515</v>
      </c>
    </row>
    <row r="31" spans="2:7" ht="33" customHeight="1">
      <c r="B31" s="259" t="s">
        <v>683</v>
      </c>
      <c r="C31" s="259"/>
      <c r="D31" s="259"/>
      <c r="E31" s="259"/>
      <c r="F31" s="259"/>
      <c r="G31" s="259"/>
    </row>
    <row r="32" spans="2:7" ht="47.25" customHeight="1">
      <c r="B32" s="261" t="s">
        <v>666</v>
      </c>
      <c r="C32" s="226" t="s">
        <v>667</v>
      </c>
      <c r="D32" s="226" t="s">
        <v>668</v>
      </c>
      <c r="E32" s="226" t="s">
        <v>669</v>
      </c>
      <c r="F32" s="226" t="s">
        <v>670</v>
      </c>
      <c r="G32" s="243" t="s">
        <v>684</v>
      </c>
    </row>
    <row r="33" spans="2:7" ht="17.25" customHeight="1">
      <c r="B33" s="245" t="s">
        <v>673</v>
      </c>
      <c r="C33" s="226">
        <v>1</v>
      </c>
      <c r="D33" s="226">
        <v>2</v>
      </c>
      <c r="E33" s="226">
        <v>3</v>
      </c>
      <c r="F33" s="226" t="s">
        <v>672</v>
      </c>
      <c r="G33" s="243">
        <v>5</v>
      </c>
    </row>
    <row r="34" spans="2:7" ht="33" customHeight="1">
      <c r="B34" s="245"/>
      <c r="C34" s="119"/>
      <c r="D34" s="119"/>
      <c r="E34" s="119"/>
      <c r="F34" s="119"/>
      <c r="G34" s="270"/>
    </row>
    <row r="35" spans="2:7" ht="33" customHeight="1">
      <c r="B35" s="249" t="s">
        <v>674</v>
      </c>
      <c r="C35" s="247"/>
      <c r="D35" s="247"/>
      <c r="E35" s="247"/>
      <c r="F35" s="265"/>
      <c r="G35" s="271"/>
    </row>
    <row r="36" spans="2:7" ht="33" customHeight="1">
      <c r="B36" s="272" t="s">
        <v>675</v>
      </c>
      <c r="C36" s="273"/>
      <c r="D36" s="273"/>
      <c r="E36" s="273"/>
      <c r="F36" s="253"/>
      <c r="G36" s="254"/>
    </row>
    <row r="37" ht="33" customHeight="1">
      <c r="G37" s="79" t="s">
        <v>515</v>
      </c>
    </row>
    <row r="38" spans="2:7" ht="33" customHeight="1">
      <c r="B38" s="259" t="s">
        <v>685</v>
      </c>
      <c r="C38" s="259"/>
      <c r="D38" s="259"/>
      <c r="E38" s="259"/>
      <c r="F38" s="259"/>
      <c r="G38" s="259"/>
    </row>
    <row r="39" spans="2:7" ht="43.5" customHeight="1">
      <c r="B39" s="261" t="s">
        <v>666</v>
      </c>
      <c r="C39" s="226" t="s">
        <v>667</v>
      </c>
      <c r="D39" s="226" t="s">
        <v>668</v>
      </c>
      <c r="E39" s="226" t="s">
        <v>669</v>
      </c>
      <c r="F39" s="226" t="s">
        <v>670</v>
      </c>
      <c r="G39" s="243" t="s">
        <v>686</v>
      </c>
    </row>
    <row r="40" spans="2:7" ht="17.25" customHeight="1">
      <c r="B40" s="245" t="s">
        <v>673</v>
      </c>
      <c r="C40" s="226">
        <v>1</v>
      </c>
      <c r="D40" s="226">
        <v>2</v>
      </c>
      <c r="E40" s="226">
        <v>3</v>
      </c>
      <c r="F40" s="226" t="s">
        <v>672</v>
      </c>
      <c r="G40" s="243">
        <v>5</v>
      </c>
    </row>
    <row r="41" spans="2:7" ht="33" customHeight="1">
      <c r="B41" s="245"/>
      <c r="C41" s="119"/>
      <c r="D41" s="119"/>
      <c r="E41" s="119"/>
      <c r="F41" s="119"/>
      <c r="G41" s="270"/>
    </row>
    <row r="42" spans="2:7" ht="33" customHeight="1">
      <c r="B42" s="249" t="s">
        <v>687</v>
      </c>
      <c r="C42" s="265"/>
      <c r="D42" s="265"/>
      <c r="E42" s="265"/>
      <c r="F42" s="265"/>
      <c r="G42" s="271"/>
    </row>
    <row r="43" spans="2:7" ht="33" customHeight="1">
      <c r="B43" s="272" t="s">
        <v>675</v>
      </c>
      <c r="C43" s="253"/>
      <c r="D43" s="253"/>
      <c r="E43" s="253"/>
      <c r="F43" s="253"/>
      <c r="G43" s="254"/>
    </row>
    <row r="44" ht="33" customHeight="1">
      <c r="G44" s="79" t="s">
        <v>515</v>
      </c>
    </row>
    <row r="45" spans="2:7" ht="33" customHeight="1">
      <c r="B45" s="259" t="s">
        <v>688</v>
      </c>
      <c r="C45" s="259"/>
      <c r="D45" s="259"/>
      <c r="E45" s="259"/>
      <c r="F45" s="259"/>
      <c r="G45" s="259"/>
    </row>
    <row r="46" spans="2:7" ht="44.25" customHeight="1">
      <c r="B46" s="261" t="s">
        <v>666</v>
      </c>
      <c r="C46" s="226" t="s">
        <v>667</v>
      </c>
      <c r="D46" s="226" t="s">
        <v>668</v>
      </c>
      <c r="E46" s="226" t="s">
        <v>669</v>
      </c>
      <c r="F46" s="226" t="s">
        <v>670</v>
      </c>
      <c r="G46" s="243" t="s">
        <v>689</v>
      </c>
    </row>
    <row r="47" spans="2:7" ht="17.25" customHeight="1">
      <c r="B47" s="245" t="s">
        <v>673</v>
      </c>
      <c r="C47" s="226">
        <v>1</v>
      </c>
      <c r="D47" s="226">
        <v>2</v>
      </c>
      <c r="E47" s="226">
        <v>3</v>
      </c>
      <c r="F47" s="226" t="s">
        <v>672</v>
      </c>
      <c r="G47" s="243">
        <v>5</v>
      </c>
    </row>
    <row r="48" spans="2:7" ht="33" customHeight="1">
      <c r="B48" s="245"/>
      <c r="C48" s="119"/>
      <c r="D48" s="119"/>
      <c r="E48" s="119"/>
      <c r="F48" s="119"/>
      <c r="G48" s="270"/>
    </row>
    <row r="49" spans="2:7" ht="33" customHeight="1">
      <c r="B49" s="264" t="s">
        <v>674</v>
      </c>
      <c r="C49" s="265"/>
      <c r="D49" s="247"/>
      <c r="E49" s="265"/>
      <c r="F49" s="247"/>
      <c r="G49" s="271"/>
    </row>
    <row r="50" spans="2:7" ht="33" customHeight="1">
      <c r="B50" s="250" t="s">
        <v>675</v>
      </c>
      <c r="C50" s="253"/>
      <c r="D50" s="273"/>
      <c r="E50" s="253"/>
      <c r="F50" s="273"/>
      <c r="G50" s="254"/>
    </row>
    <row r="51" spans="2:7" ht="33" customHeight="1">
      <c r="B51" s="274"/>
      <c r="C51" s="165"/>
      <c r="D51" s="165"/>
      <c r="E51" s="165"/>
      <c r="F51" s="165"/>
      <c r="G51" s="165"/>
    </row>
    <row r="52" spans="2:7" ht="18.75" customHeight="1">
      <c r="B52" s="225" t="s">
        <v>690</v>
      </c>
      <c r="C52" s="225"/>
      <c r="D52" s="225"/>
      <c r="E52" s="225"/>
      <c r="F52" s="225"/>
      <c r="G52" s="225"/>
    </row>
    <row r="53" ht="18.75" customHeight="1">
      <c r="B53" s="236"/>
    </row>
    <row r="54" spans="2:7" ht="15">
      <c r="B54" s="3" t="s">
        <v>107</v>
      </c>
      <c r="F54" s="236" t="s">
        <v>691</v>
      </c>
      <c r="G54" s="236"/>
    </row>
    <row r="55" spans="2:7" ht="15" customHeight="1">
      <c r="B55" s="155" t="s">
        <v>512</v>
      </c>
      <c r="C55" s="155"/>
      <c r="D55" s="155"/>
      <c r="E55" s="155"/>
      <c r="F55" s="155"/>
      <c r="G55" s="155"/>
    </row>
  </sheetData>
  <sheetProtection selectLockedCells="1" selectUnlockedCells="1"/>
  <mergeCells count="13">
    <mergeCell ref="B7:G7"/>
    <mergeCell ref="B10:G11"/>
    <mergeCell ref="B18:F18"/>
    <mergeCell ref="B24:G24"/>
    <mergeCell ref="B26:B27"/>
    <mergeCell ref="B31:G31"/>
    <mergeCell ref="B33:B34"/>
    <mergeCell ref="B38:G38"/>
    <mergeCell ref="B40:B41"/>
    <mergeCell ref="B45:G45"/>
    <mergeCell ref="B47:B48"/>
    <mergeCell ref="B52:G52"/>
    <mergeCell ref="B55:G55"/>
  </mergeCells>
  <printOptions/>
  <pageMargins left="0.7" right="0.7" top="0.75" bottom="0.75" header="0.5118055555555555" footer="0.511805555555555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tabColor indexed="21"/>
    <pageSetUpPr fitToPage="1"/>
  </sheetPr>
  <dimension ref="B2:R32"/>
  <sheetViews>
    <sheetView zoomScaleSheetLayoutView="75" workbookViewId="0" topLeftCell="A1">
      <selection activeCell="H14" sqref="H14"/>
    </sheetView>
  </sheetViews>
  <sheetFormatPr defaultColWidth="8.00390625" defaultRowHeight="12.75"/>
  <cols>
    <col min="1" max="1" width="5.57421875" style="3" customWidth="1"/>
    <col min="2" max="2" width="7.28125" style="3" customWidth="1"/>
    <col min="3" max="3" width="22.7109375" style="3" customWidth="1"/>
    <col min="4" max="5" width="20.7109375" style="3" customWidth="1"/>
    <col min="6" max="6" width="23.140625" style="3" customWidth="1"/>
    <col min="7" max="8" width="20.7109375" style="3" customWidth="1"/>
    <col min="9" max="9" width="18.7109375" style="3" customWidth="1"/>
    <col min="10" max="10" width="19.8515625" style="3" customWidth="1"/>
    <col min="11" max="11" width="14.7109375" style="3" customWidth="1"/>
    <col min="12" max="12" width="29.8515625" style="3" customWidth="1"/>
    <col min="13" max="13" width="34.28125" style="3" customWidth="1"/>
    <col min="14" max="14" width="27.140625" style="3" customWidth="1"/>
    <col min="15" max="15" width="36.8515625" style="3" customWidth="1"/>
    <col min="16" max="16384" width="9.140625" style="3" customWidth="1"/>
  </cols>
  <sheetData>
    <row r="1" s="129" customFormat="1" ht="27.75" customHeight="1"/>
    <row r="2" spans="2:15" ht="15.75">
      <c r="B2" s="3" t="s">
        <v>1</v>
      </c>
      <c r="C2" s="3" t="s">
        <v>2</v>
      </c>
      <c r="H2" s="129"/>
      <c r="I2" s="129" t="s">
        <v>692</v>
      </c>
      <c r="N2" s="275"/>
      <c r="O2" s="275"/>
    </row>
    <row r="3" spans="2:15" ht="15.75">
      <c r="B3" s="3" t="s">
        <v>3</v>
      </c>
      <c r="C3" s="9" t="s">
        <v>4</v>
      </c>
      <c r="N3" s="7"/>
      <c r="O3" s="129"/>
    </row>
    <row r="4" spans="3:15" ht="15">
      <c r="C4" s="276"/>
      <c r="D4" s="276"/>
      <c r="E4" s="276"/>
      <c r="F4" s="276"/>
      <c r="G4" s="276"/>
      <c r="H4" s="276"/>
      <c r="I4" s="276"/>
      <c r="J4" s="276"/>
      <c r="K4" s="276"/>
      <c r="L4" s="276"/>
      <c r="M4" s="276"/>
      <c r="N4" s="276"/>
      <c r="O4" s="276"/>
    </row>
    <row r="5" spans="2:15" ht="20.25">
      <c r="B5" s="277" t="s">
        <v>693</v>
      </c>
      <c r="C5" s="277"/>
      <c r="D5" s="277"/>
      <c r="E5" s="277"/>
      <c r="F5" s="277"/>
      <c r="G5" s="277"/>
      <c r="H5" s="277"/>
      <c r="I5" s="277"/>
      <c r="J5" s="276"/>
      <c r="K5" s="276"/>
      <c r="L5" s="276"/>
      <c r="M5" s="276"/>
      <c r="N5" s="276"/>
      <c r="O5" s="276"/>
    </row>
    <row r="6" spans="3:15" ht="15">
      <c r="C6" s="236"/>
      <c r="D6" s="236"/>
      <c r="E6" s="236"/>
      <c r="F6" s="236"/>
      <c r="G6" s="236"/>
      <c r="H6" s="236"/>
      <c r="I6" s="236"/>
      <c r="J6" s="236"/>
      <c r="K6" s="236"/>
      <c r="L6" s="236"/>
      <c r="M6" s="236"/>
      <c r="N6" s="236"/>
      <c r="O6" s="236"/>
    </row>
    <row r="7" spans="3:16" ht="15.75">
      <c r="C7" s="155"/>
      <c r="D7" s="155"/>
      <c r="E7" s="155"/>
      <c r="G7" s="155"/>
      <c r="H7" s="155"/>
      <c r="I7" s="278" t="s">
        <v>515</v>
      </c>
      <c r="K7" s="155"/>
      <c r="L7" s="155"/>
      <c r="M7" s="155"/>
      <c r="N7" s="155"/>
      <c r="O7" s="155"/>
      <c r="P7" s="155"/>
    </row>
    <row r="8" spans="2:18" s="47" customFormat="1" ht="32.25" customHeight="1">
      <c r="B8" s="279" t="s">
        <v>516</v>
      </c>
      <c r="C8" s="280" t="s">
        <v>694</v>
      </c>
      <c r="D8" s="281" t="s">
        <v>695</v>
      </c>
      <c r="E8" s="281" t="s">
        <v>696</v>
      </c>
      <c r="F8" s="281" t="s">
        <v>11</v>
      </c>
      <c r="G8" s="282" t="s">
        <v>457</v>
      </c>
      <c r="H8" s="282"/>
      <c r="I8" s="283" t="s">
        <v>697</v>
      </c>
      <c r="J8" s="257"/>
      <c r="K8" s="257"/>
      <c r="L8" s="257"/>
      <c r="M8" s="257"/>
      <c r="N8" s="257"/>
      <c r="O8" s="257"/>
      <c r="P8" s="164"/>
      <c r="Q8" s="164"/>
      <c r="R8" s="164"/>
    </row>
    <row r="9" spans="2:18" s="47" customFormat="1" ht="60" customHeight="1">
      <c r="B9" s="279"/>
      <c r="C9" s="280"/>
      <c r="D9" s="281"/>
      <c r="E9" s="281"/>
      <c r="F9" s="281"/>
      <c r="G9" s="66" t="s">
        <v>14</v>
      </c>
      <c r="H9" s="284" t="s">
        <v>15</v>
      </c>
      <c r="I9" s="283"/>
      <c r="J9" s="164"/>
      <c r="K9" s="164"/>
      <c r="L9" s="164"/>
      <c r="M9" s="164"/>
      <c r="N9" s="164"/>
      <c r="O9" s="164"/>
      <c r="P9" s="164"/>
      <c r="Q9" s="164"/>
      <c r="R9" s="164"/>
    </row>
    <row r="10" spans="2:18" s="47" customFormat="1" ht="24" customHeight="1">
      <c r="B10" s="285" t="s">
        <v>519</v>
      </c>
      <c r="C10" s="286" t="s">
        <v>698</v>
      </c>
      <c r="D10" s="287">
        <v>0</v>
      </c>
      <c r="E10" s="288">
        <v>0</v>
      </c>
      <c r="F10" s="288">
        <v>0</v>
      </c>
      <c r="G10" s="288"/>
      <c r="H10" s="288"/>
      <c r="I10" s="289"/>
      <c r="J10" s="164"/>
      <c r="K10" s="164"/>
      <c r="L10" s="164"/>
      <c r="M10" s="164"/>
      <c r="N10" s="164"/>
      <c r="O10" s="164"/>
      <c r="P10" s="164"/>
      <c r="Q10" s="164"/>
      <c r="R10" s="164"/>
    </row>
    <row r="11" spans="2:18" s="47" customFormat="1" ht="24" customHeight="1">
      <c r="B11" s="231" t="s">
        <v>521</v>
      </c>
      <c r="C11" s="206" t="s">
        <v>699</v>
      </c>
      <c r="D11" s="103">
        <v>300000</v>
      </c>
      <c r="E11" s="290">
        <v>300000</v>
      </c>
      <c r="F11" s="103">
        <v>0</v>
      </c>
      <c r="G11" s="290"/>
      <c r="H11" s="103"/>
      <c r="I11" s="291"/>
      <c r="J11" s="164"/>
      <c r="K11" s="164"/>
      <c r="L11" s="164"/>
      <c r="M11" s="164"/>
      <c r="N11" s="164"/>
      <c r="O11" s="164"/>
      <c r="P11" s="164"/>
      <c r="Q11" s="164"/>
      <c r="R11" s="164"/>
    </row>
    <row r="12" spans="2:18" s="47" customFormat="1" ht="32.25" customHeight="1">
      <c r="B12" s="231" t="s">
        <v>523</v>
      </c>
      <c r="C12" s="206" t="s">
        <v>700</v>
      </c>
      <c r="D12" s="103">
        <v>0</v>
      </c>
      <c r="E12" s="290">
        <v>0</v>
      </c>
      <c r="F12" s="290">
        <v>0</v>
      </c>
      <c r="G12" s="290"/>
      <c r="H12" s="103"/>
      <c r="I12" s="291"/>
      <c r="J12" s="164"/>
      <c r="K12" s="164"/>
      <c r="L12" s="164"/>
      <c r="M12" s="164"/>
      <c r="N12" s="164"/>
      <c r="O12" s="164"/>
      <c r="P12" s="164"/>
      <c r="Q12" s="164"/>
      <c r="R12" s="164"/>
    </row>
    <row r="13" spans="2:18" s="47" customFormat="1" ht="33" customHeight="1">
      <c r="B13" s="231" t="s">
        <v>525</v>
      </c>
      <c r="C13" s="206" t="s">
        <v>701</v>
      </c>
      <c r="D13" s="103">
        <v>180000</v>
      </c>
      <c r="E13" s="290">
        <v>212900</v>
      </c>
      <c r="F13" s="290">
        <v>180000</v>
      </c>
      <c r="G13" s="290">
        <v>180000</v>
      </c>
      <c r="H13" s="103">
        <v>356100</v>
      </c>
      <c r="I13" s="291">
        <f aca="true" t="shared" si="0" ref="I13:I16">H13/G13*100</f>
        <v>197.83333333333331</v>
      </c>
      <c r="J13" s="164"/>
      <c r="K13" s="164"/>
      <c r="L13" s="164"/>
      <c r="M13" s="164"/>
      <c r="N13" s="164"/>
      <c r="O13" s="164"/>
      <c r="P13" s="164"/>
      <c r="Q13" s="164"/>
      <c r="R13" s="164"/>
    </row>
    <row r="14" spans="2:18" s="47" customFormat="1" ht="27" customHeight="1">
      <c r="B14" s="231" t="s">
        <v>645</v>
      </c>
      <c r="C14" s="206" t="s">
        <v>702</v>
      </c>
      <c r="D14" s="103">
        <v>720000</v>
      </c>
      <c r="E14" s="103">
        <v>989874</v>
      </c>
      <c r="F14" s="103">
        <v>720000</v>
      </c>
      <c r="G14" s="103">
        <v>720000</v>
      </c>
      <c r="H14" s="103">
        <v>1437929</v>
      </c>
      <c r="I14" s="291">
        <f t="shared" si="0"/>
        <v>199.7123611111111</v>
      </c>
      <c r="J14" s="164"/>
      <c r="K14" s="164"/>
      <c r="L14" s="164"/>
      <c r="M14" s="164"/>
      <c r="N14" s="164"/>
      <c r="O14" s="164"/>
      <c r="P14" s="164"/>
      <c r="Q14" s="164"/>
      <c r="R14" s="164"/>
    </row>
    <row r="15" spans="2:18" s="47" customFormat="1" ht="29.25" customHeight="1">
      <c r="B15" s="231" t="s">
        <v>646</v>
      </c>
      <c r="C15" s="206" t="s">
        <v>703</v>
      </c>
      <c r="D15" s="103">
        <v>240000</v>
      </c>
      <c r="E15" s="103">
        <v>759519</v>
      </c>
      <c r="F15" s="103">
        <v>240000</v>
      </c>
      <c r="G15" s="103">
        <v>240000</v>
      </c>
      <c r="H15" s="103">
        <v>923970</v>
      </c>
      <c r="I15" s="291">
        <f t="shared" si="0"/>
        <v>384.9875</v>
      </c>
      <c r="J15" s="164"/>
      <c r="K15" s="164"/>
      <c r="L15" s="164"/>
      <c r="M15" s="164"/>
      <c r="N15" s="164"/>
      <c r="O15" s="164"/>
      <c r="P15" s="164"/>
      <c r="Q15" s="164"/>
      <c r="R15" s="164"/>
    </row>
    <row r="16" spans="2:18" s="47" customFormat="1" ht="24" customHeight="1">
      <c r="B16" s="292" t="s">
        <v>648</v>
      </c>
      <c r="C16" s="293" t="s">
        <v>704</v>
      </c>
      <c r="D16" s="294">
        <v>360000</v>
      </c>
      <c r="E16" s="294">
        <v>184750</v>
      </c>
      <c r="F16" s="294">
        <v>360000</v>
      </c>
      <c r="G16" s="294">
        <v>360000</v>
      </c>
      <c r="H16" s="294">
        <v>191973</v>
      </c>
      <c r="I16" s="291">
        <f t="shared" si="0"/>
        <v>53.32583333333333</v>
      </c>
      <c r="J16" s="164"/>
      <c r="K16" s="164"/>
      <c r="L16" s="164"/>
      <c r="M16" s="164"/>
      <c r="N16" s="164"/>
      <c r="O16" s="164"/>
      <c r="P16" s="164"/>
      <c r="Q16" s="164"/>
      <c r="R16" s="164"/>
    </row>
    <row r="17" spans="2:6" ht="15.75">
      <c r="B17" s="295"/>
      <c r="C17" s="295"/>
      <c r="D17" s="295"/>
      <c r="E17" s="295"/>
      <c r="F17" s="296"/>
    </row>
    <row r="18" spans="2:11" ht="20.25" customHeight="1">
      <c r="B18" s="297" t="s">
        <v>705</v>
      </c>
      <c r="C18" s="224" t="s">
        <v>698</v>
      </c>
      <c r="D18" s="224"/>
      <c r="E18" s="224"/>
      <c r="F18" s="298" t="s">
        <v>699</v>
      </c>
      <c r="G18" s="298"/>
      <c r="H18" s="298"/>
      <c r="I18" s="298" t="s">
        <v>700</v>
      </c>
      <c r="J18" s="298"/>
      <c r="K18" s="298"/>
    </row>
    <row r="19" spans="2:11" ht="15">
      <c r="B19" s="297"/>
      <c r="C19" s="226">
        <v>1</v>
      </c>
      <c r="D19" s="226">
        <v>2</v>
      </c>
      <c r="E19" s="262">
        <v>3</v>
      </c>
      <c r="F19" s="141">
        <v>4</v>
      </c>
      <c r="G19" s="226">
        <v>5</v>
      </c>
      <c r="H19" s="262">
        <v>6</v>
      </c>
      <c r="I19" s="141">
        <v>7</v>
      </c>
      <c r="J19" s="226">
        <v>8</v>
      </c>
      <c r="K19" s="262">
        <v>9</v>
      </c>
    </row>
    <row r="20" spans="2:11" ht="15">
      <c r="B20" s="297"/>
      <c r="C20" s="299" t="s">
        <v>706</v>
      </c>
      <c r="D20" s="299" t="s">
        <v>707</v>
      </c>
      <c r="E20" s="300" t="s">
        <v>708</v>
      </c>
      <c r="F20" s="301" t="s">
        <v>706</v>
      </c>
      <c r="G20" s="299" t="s">
        <v>707</v>
      </c>
      <c r="H20" s="300" t="s">
        <v>708</v>
      </c>
      <c r="I20" s="301" t="s">
        <v>706</v>
      </c>
      <c r="J20" s="299" t="s">
        <v>707</v>
      </c>
      <c r="K20" s="300" t="s">
        <v>708</v>
      </c>
    </row>
    <row r="21" spans="2:11" ht="15">
      <c r="B21" s="302">
        <v>1</v>
      </c>
      <c r="C21" s="303"/>
      <c r="D21" s="303"/>
      <c r="E21" s="304"/>
      <c r="F21" s="305"/>
      <c r="G21" s="303"/>
      <c r="H21" s="306"/>
      <c r="I21" s="305"/>
      <c r="J21" s="303"/>
      <c r="K21" s="304"/>
    </row>
    <row r="22" spans="2:11" ht="15">
      <c r="B22" s="302">
        <v>2</v>
      </c>
      <c r="C22" s="303"/>
      <c r="D22" s="303"/>
      <c r="E22" s="304"/>
      <c r="F22" s="305"/>
      <c r="G22" s="303"/>
      <c r="H22" s="306"/>
      <c r="I22" s="305"/>
      <c r="J22" s="303"/>
      <c r="K22" s="304"/>
    </row>
    <row r="23" spans="2:11" ht="15">
      <c r="B23" s="302">
        <v>3</v>
      </c>
      <c r="C23" s="303"/>
      <c r="D23" s="303"/>
      <c r="E23" s="304"/>
      <c r="F23" s="305"/>
      <c r="G23" s="303"/>
      <c r="H23" s="306"/>
      <c r="I23" s="305"/>
      <c r="J23" s="303"/>
      <c r="K23" s="304"/>
    </row>
    <row r="24" spans="2:11" ht="15">
      <c r="B24" s="302">
        <v>4</v>
      </c>
      <c r="C24" s="303"/>
      <c r="D24" s="303"/>
      <c r="E24" s="304"/>
      <c r="F24" s="305"/>
      <c r="G24" s="303"/>
      <c r="H24" s="304"/>
      <c r="I24" s="305"/>
      <c r="J24" s="303"/>
      <c r="K24" s="304"/>
    </row>
    <row r="25" spans="2:11" ht="15">
      <c r="B25" s="302">
        <v>5</v>
      </c>
      <c r="C25" s="303"/>
      <c r="D25" s="303"/>
      <c r="E25" s="304"/>
      <c r="F25" s="305"/>
      <c r="G25" s="303"/>
      <c r="H25" s="304"/>
      <c r="I25" s="305"/>
      <c r="J25" s="303"/>
      <c r="K25" s="304"/>
    </row>
    <row r="26" spans="2:11" ht="15">
      <c r="B26" s="302">
        <v>6</v>
      </c>
      <c r="C26" s="303"/>
      <c r="D26" s="303"/>
      <c r="E26" s="304"/>
      <c r="F26" s="305"/>
      <c r="G26" s="303"/>
      <c r="H26" s="304"/>
      <c r="I26" s="305"/>
      <c r="J26" s="303"/>
      <c r="K26" s="304"/>
    </row>
    <row r="27" spans="2:11" ht="15">
      <c r="B27" s="302">
        <v>7</v>
      </c>
      <c r="C27" s="303"/>
      <c r="D27" s="303"/>
      <c r="E27" s="304"/>
      <c r="F27" s="305"/>
      <c r="G27" s="303"/>
      <c r="H27" s="304"/>
      <c r="I27" s="305"/>
      <c r="J27" s="303"/>
      <c r="K27" s="304"/>
    </row>
    <row r="28" spans="2:11" ht="15">
      <c r="B28" s="302">
        <v>8</v>
      </c>
      <c r="C28" s="303"/>
      <c r="D28" s="303"/>
      <c r="E28" s="304"/>
      <c r="F28" s="305"/>
      <c r="G28" s="303"/>
      <c r="H28" s="304"/>
      <c r="I28" s="305"/>
      <c r="J28" s="303"/>
      <c r="K28" s="304"/>
    </row>
    <row r="29" spans="2:11" ht="15">
      <c r="B29" s="302">
        <v>9</v>
      </c>
      <c r="C29" s="303"/>
      <c r="D29" s="303"/>
      <c r="E29" s="304"/>
      <c r="F29" s="305"/>
      <c r="G29" s="303"/>
      <c r="H29" s="304"/>
      <c r="I29" s="305"/>
      <c r="J29" s="303"/>
      <c r="K29" s="304"/>
    </row>
    <row r="30" spans="2:11" ht="15.75">
      <c r="B30" s="307">
        <v>10</v>
      </c>
      <c r="C30" s="308"/>
      <c r="D30" s="308"/>
      <c r="E30" s="309"/>
      <c r="F30" s="310"/>
      <c r="G30" s="308"/>
      <c r="H30" s="309"/>
      <c r="I30" s="310"/>
      <c r="J30" s="308"/>
      <c r="K30" s="309"/>
    </row>
    <row r="32" spans="2:8" ht="15" customHeight="1">
      <c r="B32" s="276" t="s">
        <v>510</v>
      </c>
      <c r="C32" s="276"/>
      <c r="F32" s="156" t="s">
        <v>512</v>
      </c>
      <c r="H32" s="3" t="s">
        <v>709</v>
      </c>
    </row>
  </sheetData>
  <sheetProtection selectLockedCells="1" selectUnlockedCells="1"/>
  <mergeCells count="14">
    <mergeCell ref="N2:O2"/>
    <mergeCell ref="B5:I5"/>
    <mergeCell ref="B8:B9"/>
    <mergeCell ref="C8:C9"/>
    <mergeCell ref="D8:D9"/>
    <mergeCell ref="E8:E9"/>
    <mergeCell ref="F8:F9"/>
    <mergeCell ref="G8:H8"/>
    <mergeCell ref="I8:I9"/>
    <mergeCell ref="B18:B20"/>
    <mergeCell ref="C18:E18"/>
    <mergeCell ref="F18:H18"/>
    <mergeCell ref="I18:K18"/>
    <mergeCell ref="B32:C32"/>
  </mergeCells>
  <printOptions/>
  <pageMargins left="0.7" right="0.7" top="0.75" bottom="0.75" header="0.5118055555555555" footer="0.5118055555555555"/>
  <pageSetup fitToHeight="1" fitToWidth="1" horizontalDpi="300" verticalDpi="300" orientation="landscape" paperSize="9"/>
</worksheet>
</file>

<file path=xl/worksheets/sheet9.xml><?xml version="1.0" encoding="utf-8"?>
<worksheet xmlns="http://schemas.openxmlformats.org/spreadsheetml/2006/main" xmlns:r="http://schemas.openxmlformats.org/officeDocument/2006/relationships">
  <sheetPr>
    <tabColor indexed="9"/>
    <pageSetUpPr fitToPage="1"/>
  </sheetPr>
  <dimension ref="A1:K20"/>
  <sheetViews>
    <sheetView tabSelected="1" workbookViewId="0" topLeftCell="A1">
      <selection activeCell="C10" sqref="C10"/>
    </sheetView>
  </sheetViews>
  <sheetFormatPr defaultColWidth="8.00390625" defaultRowHeight="12.75"/>
  <cols>
    <col min="1" max="1" width="5.421875" style="1" customWidth="1"/>
    <col min="2" max="3" width="18.00390625" style="1" customWidth="1"/>
    <col min="4" max="4" width="17.421875" style="1" customWidth="1"/>
    <col min="5" max="5" width="17.57421875" style="1" customWidth="1"/>
    <col min="6" max="6" width="19.421875" style="1" customWidth="1"/>
    <col min="7" max="7" width="15.8515625" style="1" customWidth="1"/>
    <col min="8" max="8" width="17.8515625" style="1" customWidth="1"/>
    <col min="9" max="9" width="22.140625" style="1" customWidth="1"/>
    <col min="10" max="10" width="15.421875" style="1" customWidth="1"/>
    <col min="11" max="11" width="18.421875" style="1" customWidth="1"/>
    <col min="12" max="16384" width="9.140625" style="1" customWidth="1"/>
  </cols>
  <sheetData>
    <row r="1" spans="1:11" ht="15.75">
      <c r="A1" s="3"/>
      <c r="B1" s="3"/>
      <c r="C1" s="3"/>
      <c r="D1" s="3"/>
      <c r="E1" s="3"/>
      <c r="F1" s="3"/>
      <c r="G1" s="3"/>
      <c r="H1" s="3"/>
      <c r="I1" s="3"/>
      <c r="J1" s="3"/>
      <c r="K1" s="3"/>
    </row>
    <row r="2" spans="1:11" ht="15.75">
      <c r="A2" s="3"/>
      <c r="B2" s="3" t="s">
        <v>1</v>
      </c>
      <c r="C2" s="6" t="s">
        <v>2</v>
      </c>
      <c r="D2" s="9"/>
      <c r="E2" s="9"/>
      <c r="F2" s="3"/>
      <c r="G2" s="3"/>
      <c r="H2" s="3"/>
      <c r="I2" s="3"/>
      <c r="J2" s="79" t="s">
        <v>710</v>
      </c>
      <c r="K2" s="3"/>
    </row>
    <row r="3" spans="1:11" ht="15.75">
      <c r="A3" s="3"/>
      <c r="B3" s="3" t="s">
        <v>3</v>
      </c>
      <c r="C3" s="311" t="s">
        <v>4</v>
      </c>
      <c r="D3" s="9"/>
      <c r="E3" s="9"/>
      <c r="F3" s="3"/>
      <c r="G3" s="3"/>
      <c r="H3" s="3"/>
      <c r="I3" s="3"/>
      <c r="J3" s="79"/>
      <c r="K3" s="79"/>
    </row>
    <row r="4" spans="1:11" ht="15.75">
      <c r="A4" s="3"/>
      <c r="B4" s="3"/>
      <c r="C4" s="3"/>
      <c r="D4" s="3"/>
      <c r="E4" s="3"/>
      <c r="F4" s="3"/>
      <c r="G4" s="3"/>
      <c r="H4" s="3"/>
      <c r="I4" s="3"/>
      <c r="J4" s="3"/>
      <c r="K4" s="3"/>
    </row>
    <row r="5" spans="1:11" ht="15.75">
      <c r="A5" s="3"/>
      <c r="B5" s="3"/>
      <c r="C5" s="3"/>
      <c r="D5" s="3"/>
      <c r="E5" s="3"/>
      <c r="F5" s="3"/>
      <c r="G5" s="3"/>
      <c r="H5" s="3"/>
      <c r="I5" s="3"/>
      <c r="J5" s="3"/>
      <c r="K5" s="3"/>
    </row>
    <row r="6" spans="1:11" ht="20.25">
      <c r="A6" s="3"/>
      <c r="B6" s="277" t="s">
        <v>711</v>
      </c>
      <c r="C6" s="277"/>
      <c r="D6" s="277"/>
      <c r="E6" s="277"/>
      <c r="F6" s="277"/>
      <c r="G6" s="277"/>
      <c r="H6" s="277"/>
      <c r="I6" s="277"/>
      <c r="J6" s="156"/>
      <c r="K6" s="3"/>
    </row>
    <row r="7" spans="1:11" ht="0.75" customHeight="1">
      <c r="A7" s="3"/>
      <c r="B7" s="3"/>
      <c r="C7" s="3"/>
      <c r="D7" s="3"/>
      <c r="E7" s="3"/>
      <c r="F7" s="3"/>
      <c r="G7" s="3"/>
      <c r="H7" s="3"/>
      <c r="I7" s="3"/>
      <c r="J7" s="79" t="s">
        <v>6</v>
      </c>
      <c r="K7" s="3"/>
    </row>
    <row r="8" spans="1:11" s="2" customFormat="1" ht="91.5" customHeight="1">
      <c r="A8" s="312"/>
      <c r="B8" s="313" t="s">
        <v>712</v>
      </c>
      <c r="C8" s="314" t="s">
        <v>713</v>
      </c>
      <c r="D8" s="314" t="s">
        <v>714</v>
      </c>
      <c r="E8" s="314" t="s">
        <v>715</v>
      </c>
      <c r="F8" s="314" t="s">
        <v>716</v>
      </c>
      <c r="G8" s="314" t="s">
        <v>717</v>
      </c>
      <c r="H8" s="314" t="s">
        <v>718</v>
      </c>
      <c r="I8" s="314" t="s">
        <v>719</v>
      </c>
      <c r="J8" s="315" t="s">
        <v>720</v>
      </c>
      <c r="K8" s="4"/>
    </row>
    <row r="9" spans="1:11" s="2" customFormat="1" ht="16.5">
      <c r="A9" s="312"/>
      <c r="B9" s="313">
        <v>1</v>
      </c>
      <c r="C9" s="316">
        <v>2</v>
      </c>
      <c r="D9" s="314">
        <v>3</v>
      </c>
      <c r="E9" s="314">
        <v>4</v>
      </c>
      <c r="F9" s="316">
        <v>5</v>
      </c>
      <c r="G9" s="314">
        <v>6</v>
      </c>
      <c r="H9" s="314">
        <v>7</v>
      </c>
      <c r="I9" s="316">
        <v>8</v>
      </c>
      <c r="J9" s="315" t="s">
        <v>721</v>
      </c>
      <c r="K9" s="4"/>
    </row>
    <row r="10" spans="1:11" s="2" customFormat="1" ht="15.75">
      <c r="A10" s="312"/>
      <c r="B10" s="317" t="s">
        <v>722</v>
      </c>
      <c r="C10" s="318">
        <v>12318000</v>
      </c>
      <c r="D10" s="319" t="s">
        <v>723</v>
      </c>
      <c r="E10" s="320"/>
      <c r="F10" s="321"/>
      <c r="G10" s="320"/>
      <c r="H10" s="320"/>
      <c r="I10" s="321"/>
      <c r="J10" s="322"/>
      <c r="K10" s="4"/>
    </row>
    <row r="11" spans="1:11" ht="15.75">
      <c r="A11" s="323"/>
      <c r="B11" s="324" t="s">
        <v>724</v>
      </c>
      <c r="C11" s="325"/>
      <c r="D11" s="325" t="s">
        <v>724</v>
      </c>
      <c r="E11" s="326"/>
      <c r="F11" s="326"/>
      <c r="G11" s="326"/>
      <c r="H11" s="326"/>
      <c r="I11" s="326"/>
      <c r="J11" s="270"/>
      <c r="K11" s="3"/>
    </row>
    <row r="12" spans="1:11" ht="15.75">
      <c r="A12" s="323"/>
      <c r="B12" s="324" t="s">
        <v>724</v>
      </c>
      <c r="C12" s="325"/>
      <c r="D12" s="325" t="s">
        <v>724</v>
      </c>
      <c r="E12" s="327"/>
      <c r="F12" s="327"/>
      <c r="G12" s="327"/>
      <c r="H12" s="327"/>
      <c r="I12" s="327"/>
      <c r="J12" s="271"/>
      <c r="K12" s="3"/>
    </row>
    <row r="13" spans="1:11" ht="16.5">
      <c r="A13" s="323"/>
      <c r="B13" s="328" t="s">
        <v>724</v>
      </c>
      <c r="C13" s="329"/>
      <c r="D13" s="329" t="s">
        <v>724</v>
      </c>
      <c r="E13" s="330"/>
      <c r="F13" s="330"/>
      <c r="G13" s="330"/>
      <c r="H13" s="330"/>
      <c r="I13" s="330"/>
      <c r="J13" s="271"/>
      <c r="K13" s="3"/>
    </row>
    <row r="14" spans="1:11" ht="15.75">
      <c r="A14" s="3"/>
      <c r="B14" s="3"/>
      <c r="C14" s="3"/>
      <c r="D14" s="3"/>
      <c r="E14" s="3"/>
      <c r="F14" s="3"/>
      <c r="G14" s="3"/>
      <c r="H14" s="3"/>
      <c r="I14" s="3"/>
      <c r="J14" s="296"/>
      <c r="K14" s="3"/>
    </row>
    <row r="15" spans="1:11" ht="15.75">
      <c r="A15" s="3"/>
      <c r="B15" s="3" t="s">
        <v>725</v>
      </c>
      <c r="C15" s="3"/>
      <c r="D15" s="3"/>
      <c r="E15" s="3"/>
      <c r="F15" s="3"/>
      <c r="G15" s="3"/>
      <c r="H15" s="236"/>
      <c r="I15" s="3"/>
      <c r="J15" s="3"/>
      <c r="K15" s="3"/>
    </row>
    <row r="16" spans="1:11" ht="15.75">
      <c r="A16" s="3"/>
      <c r="B16" s="3" t="s">
        <v>726</v>
      </c>
      <c r="C16" s="3"/>
      <c r="D16" s="3"/>
      <c r="E16" s="3"/>
      <c r="F16" s="3"/>
      <c r="G16" s="3"/>
      <c r="H16" s="236"/>
      <c r="I16" s="3"/>
      <c r="J16" s="3"/>
      <c r="K16" s="3"/>
    </row>
    <row r="17" spans="1:11" ht="15.75" customHeight="1">
      <c r="A17" s="3"/>
      <c r="B17" s="236" t="s">
        <v>727</v>
      </c>
      <c r="C17" s="236"/>
      <c r="D17" s="236"/>
      <c r="E17" s="3"/>
      <c r="F17" s="3"/>
      <c r="G17" s="3"/>
      <c r="H17" s="331"/>
      <c r="I17" s="3"/>
      <c r="J17" s="3"/>
      <c r="K17" s="3"/>
    </row>
    <row r="18" spans="1:11" ht="15.75">
      <c r="A18" s="3"/>
      <c r="B18" s="236"/>
      <c r="C18" s="236"/>
      <c r="D18" s="236"/>
      <c r="E18" s="3"/>
      <c r="F18" s="3"/>
      <c r="G18" s="3"/>
      <c r="H18" s="331"/>
      <c r="I18" s="3"/>
      <c r="J18" s="3"/>
      <c r="K18" s="3"/>
    </row>
    <row r="19" spans="1:11" ht="15.75">
      <c r="A19" s="3"/>
      <c r="B19" s="332"/>
      <c r="C19" s="332"/>
      <c r="D19" s="332"/>
      <c r="E19" s="332"/>
      <c r="F19" s="3"/>
      <c r="G19" s="3"/>
      <c r="H19" s="3"/>
      <c r="I19" s="3"/>
      <c r="J19" s="3"/>
      <c r="K19" s="3"/>
    </row>
    <row r="20" spans="1:11" ht="15.75">
      <c r="A20" s="3"/>
      <c r="B20" s="333" t="s">
        <v>728</v>
      </c>
      <c r="C20" s="333"/>
      <c r="D20" s="9"/>
      <c r="E20" s="9"/>
      <c r="F20" s="156" t="s">
        <v>109</v>
      </c>
      <c r="G20" s="3"/>
      <c r="H20" s="334" t="s">
        <v>108</v>
      </c>
      <c r="I20" s="335"/>
      <c r="J20" s="334"/>
      <c r="K20" s="3"/>
    </row>
  </sheetData>
  <sheetProtection selectLockedCells="1" selectUnlockedCells="1"/>
  <mergeCells count="1">
    <mergeCell ref="B6:I6"/>
  </mergeCells>
  <printOptions/>
  <pageMargins left="0.7" right="0.7" top="0.75" bottom="0.75" header="0.5118055555555555" footer="0.5118055555555555"/>
  <pageSetup fitToHeight="0" fitToWidth="1"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vladavukovic</cp:lastModifiedBy>
  <cp:lastPrinted>2018-01-29T13:48:32Z</cp:lastPrinted>
  <dcterms:created xsi:type="dcterms:W3CDTF">2013-03-12T08:27:17Z</dcterms:created>
  <dcterms:modified xsi:type="dcterms:W3CDTF">2018-01-31T12:18:14Z</dcterms:modified>
  <cp:category/>
  <cp:version/>
  <cp:contentType/>
  <cp:contentStatus/>
</cp:coreProperties>
</file>